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1.Kiemelt ei. rovatonként" sheetId="1" r:id="rId1"/>
    <sheet name="Kiadások rovatonkénti bontásban" sheetId="2" r:id="rId2"/>
    <sheet name="Bevételek rovatonként" sheetId="3" r:id="rId3"/>
    <sheet name="Beruházások, felújítások" sheetId="4" r:id="rId4"/>
    <sheet name="Tartalék" sheetId="5" r:id="rId5"/>
    <sheet name="Felhasználási ütemterv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<sst xmlns="http://schemas.openxmlformats.org/spreadsheetml/2006/main" count="389" uniqueCount="231">
  <si>
    <t>Rovat megnevezése</t>
  </si>
  <si>
    <t>Rovat-szám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</si>
  <si>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</si>
  <si>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</si>
  <si>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</si>
  <si>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</si>
  <si>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</si>
  <si>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</si>
  <si>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</si>
  <si>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</si>
  <si>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</si>
  <si>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</si>
  <si>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</si>
  <si>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</si>
  <si>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</si>
  <si>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</si>
  <si>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</si>
  <si>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</si>
  <si>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</si>
  <si>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</si>
  <si>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</si>
  <si>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</si>
  <si>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</si>
  <si>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</si>
  <si>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</si>
  <si>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</si>
  <si>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</si>
  <si>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</si>
  <si>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</si>
  <si>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</si>
  <si>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</si>
  <si>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</si>
  <si>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</si>
  <si>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</si>
  <si>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</si>
  <si>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</si>
  <si>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</si>
  <si>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</si>
  <si>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</si>
  <si>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</si>
  <si>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Szolgáltatási kiadások</t>
  </si>
  <si>
    <t>K33</t>
  </si>
  <si>
    <t>K352</t>
  </si>
  <si>
    <t>K35</t>
  </si>
  <si>
    <t xml:space="preserve">Dologi kiadások </t>
  </si>
  <si>
    <t>K3</t>
  </si>
  <si>
    <t>Települési támogatások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</si>
  <si>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</si>
  <si>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</si>
  <si>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</si>
  <si>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</si>
  <si>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</si>
  <si>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</si>
  <si>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</si>
  <si>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</si>
  <si>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</si>
  <si>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</si>
  <si>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</si>
  <si>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</si>
  <si>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</si>
  <si>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beszerzés, létesítés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</si>
  <si>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</si>
  <si>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</si>
  <si>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</si>
  <si>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</si>
  <si>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</si>
  <si>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</si>
  <si>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</si>
  <si>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Felújítások előzetesen felsz. Áfa</t>
  </si>
  <si>
    <t>K74</t>
  </si>
  <si>
    <t>Felújítási célú előzetesen felszámított általános forgalmi adó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</si>
  <si>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</si>
  <si>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</si>
  <si>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</si>
  <si>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</si>
  <si>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</si>
  <si>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</si>
  <si>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</si>
  <si>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mgelőlegezések visszafizetése</t>
  </si>
  <si>
    <t>K914</t>
  </si>
  <si>
    <t>Államháztartáson belüli megelőlegezések visszafizetése</t>
  </si>
  <si>
    <t>K9</t>
  </si>
  <si>
    <t xml:space="preserve">Finanszírozási kiadások </t>
  </si>
  <si>
    <t>KIADÁSOK ÖSSZESEN (K1-9)</t>
  </si>
  <si>
    <t>Működési kiadások előzetesen felszámított általános forgalmia adója</t>
  </si>
  <si>
    <t>Rovat-
szám</t>
  </si>
  <si>
    <t>Helyi önkormányzatok működésének általános támogatása</t>
  </si>
  <si>
    <t>B111</t>
  </si>
  <si>
    <t>B113</t>
  </si>
  <si>
    <t>B114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</si>
  <si>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</si>
  <si>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</si>
  <si>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</si>
  <si>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</si>
  <si>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</si>
  <si>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</si>
  <si>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</si>
  <si>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</si>
  <si>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</si>
  <si>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</si>
  <si>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</si>
  <si>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</si>
  <si>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</si>
  <si>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</si>
  <si>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</si>
  <si>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</si>
  <si>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B407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</si>
  <si>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</si>
  <si>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</si>
  <si>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</si>
  <si>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</si>
  <si>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</si>
  <si>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</si>
  <si>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</si>
  <si>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</si>
  <si>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</si>
  <si>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</si>
  <si>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</si>
  <si>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</si>
  <si>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BEVÉTELEK ÖSSZESEN (B1-8)</t>
  </si>
  <si>
    <t>Szakmai anyag</t>
  </si>
  <si>
    <t>K351</t>
  </si>
  <si>
    <t>Fizetendő áfa</t>
  </si>
  <si>
    <t>Települési önkormányzatok kulturális feladatainak támogatása</t>
  </si>
  <si>
    <t>B3511</t>
  </si>
  <si>
    <t>K89</t>
  </si>
  <si>
    <t>Közvetített szolgáltatás</t>
  </si>
  <si>
    <t xml:space="preserve">Egyéb elvonások és befizetések </t>
  </si>
  <si>
    <t>K502</t>
  </si>
  <si>
    <t xml:space="preserve">Felhalmozási c. támoatás áh. Kívülre </t>
  </si>
  <si>
    <t xml:space="preserve">Közvetített szolgáltatások </t>
  </si>
  <si>
    <t>B403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</si>
  <si>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</si>
  <si>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</si>
  <si>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</si>
  <si>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Soproni Vízmű Zrt. Saját rezsis beruházása szvcs., vízközmű hálózat számára egyéb gép beszerzése</t>
  </si>
  <si>
    <t xml:space="preserve">Szvcs saját rezsis felújítás 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</si>
  <si>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</si>
  <si>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</si>
  <si>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</si>
  <si>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</si>
  <si>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</si>
  <si>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</si>
  <si>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</si>
  <si>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</si>
  <si>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</si>
  <si>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</si>
  <si>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</si>
  <si>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</si>
  <si>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</si>
  <si>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</si>
  <si>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 xml:space="preserve">Egyéb üzemelétetési anyagok </t>
  </si>
  <si>
    <t xml:space="preserve">Szolgáltatási kiadások </t>
  </si>
  <si>
    <t>Működési célú előzetesen felszámított általános forgalmi adó</t>
  </si>
  <si>
    <t xml:space="preserve">Különféle befizetések és egyéb dologi kiadások </t>
  </si>
  <si>
    <t>Egyéb nem intézményi ellátások</t>
  </si>
  <si>
    <t>Elvonások és befizetések</t>
  </si>
  <si>
    <t>Egyéb felhalmozás c. támogatások áh. Kívülre</t>
  </si>
  <si>
    <t>Rovat
száma</t>
  </si>
  <si>
    <t>Települési önkormányzatok szociális és gyermekjóléti  feladatainak támogatása</t>
  </si>
  <si>
    <t xml:space="preserve">Önkormányzatok működési támogatásai </t>
  </si>
  <si>
    <t>B11</t>
  </si>
  <si>
    <t>Előző évi kv.maradvány igénybevétele</t>
  </si>
  <si>
    <t>Finanszírozási bevételek</t>
  </si>
  <si>
    <t>Értékesítési és forgalmi adók (HIPA)</t>
  </si>
  <si>
    <t>B116</t>
  </si>
  <si>
    <t>Elszámolásból származó bevételek</t>
  </si>
  <si>
    <t>Völcsej Község Önkormányzat  2022. évi költségvetésének mérlege</t>
  </si>
  <si>
    <t>B115</t>
  </si>
  <si>
    <t>B1111</t>
  </si>
  <si>
    <t>B11311</t>
  </si>
  <si>
    <t>B1141</t>
  </si>
  <si>
    <t>Működési célú költségvetési tám.és kieg. Támogatások</t>
  </si>
  <si>
    <t>Áfa visszatérítése</t>
  </si>
  <si>
    <t>MFP Önkormányzati tulajdonban lévő ingatlanok fejlesztése Fő u. 57. (saját ktg)</t>
  </si>
  <si>
    <t>BM Önkormányzati feladatellátást segítő tám., Belterületi utak felújítása (Hrsz.: 181; 324)</t>
  </si>
  <si>
    <t>VP külterületi helyi közutak fejlesztése (Hrsz.: 04; 08/1; 018) pályázati önerő</t>
  </si>
  <si>
    <t>K5121</t>
  </si>
  <si>
    <t>Az egységes rovatrend szerint a kiemelt kiadási és bevételi jogcímek (forint)</t>
  </si>
  <si>
    <t>Rovat</t>
  </si>
  <si>
    <t>Eredeti ei</t>
  </si>
  <si>
    <t>K1. Személyi juttatások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</si>
  <si>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</si>
  <si>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</si>
  <si>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</si>
  <si>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</si>
  <si>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</si>
  <si>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</si>
  <si>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</si>
  <si>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</si>
  <si>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B3. Közhatalmi bevételek</t>
  </si>
  <si>
    <t>B4. Működési bevételek</t>
  </si>
  <si>
    <t>B1-7. Költségvetési bevételek</t>
  </si>
  <si>
    <t>B8. Finanszírozási bevételek</t>
  </si>
  <si>
    <t>Völcsej Község Önkormányzatának  2022. évi költségvetése</t>
  </si>
  <si>
    <t>Beruházások, Felújítások (forint)</t>
  </si>
  <si>
    <t>Eredeti ei.</t>
  </si>
  <si>
    <t>Kiadások  (forint)</t>
  </si>
  <si>
    <t>Bevételek  (forint)</t>
  </si>
  <si>
    <t>Általános- és céltartalékok (forint)</t>
  </si>
  <si>
    <t>Eredeti előirányzat</t>
  </si>
  <si>
    <t>1.melléklet</t>
  </si>
  <si>
    <t>Módosított ei. 2022.06.30.</t>
  </si>
  <si>
    <t>Teljesítés</t>
  </si>
  <si>
    <t>2.melléklet</t>
  </si>
  <si>
    <t>Normatív jutalmak</t>
  </si>
  <si>
    <t>K1102</t>
  </si>
  <si>
    <t>Egyéb dologi kiadások</t>
  </si>
  <si>
    <t>K355</t>
  </si>
  <si>
    <t>Különféle befizetések és egyéb dologi kiadások</t>
  </si>
  <si>
    <t>K513</t>
  </si>
  <si>
    <t>3.melléklet</t>
  </si>
  <si>
    <t>Egyéb felhalmozási célú támogatások bevételei áh. belülről</t>
  </si>
  <si>
    <t>B25</t>
  </si>
  <si>
    <t>Felhalmozási célú támogatások áh.belülről</t>
  </si>
  <si>
    <t xml:space="preserve">B2 </t>
  </si>
  <si>
    <t>Egyéb közhatalmi bevételek</t>
  </si>
  <si>
    <t>B36</t>
  </si>
  <si>
    <t>Emléktábla Tűzoltó szertárra</t>
  </si>
  <si>
    <t>MFP Kommunális eszköz beszerzés</t>
  </si>
  <si>
    <t>Tartalékok</t>
  </si>
  <si>
    <t>K2. Munkaadókat terhelő járulékok és szociális hj adó</t>
  </si>
  <si>
    <t>B1. Működési célú támogatások áh. belülről</t>
  </si>
  <si>
    <t>B2. Felhalmozási célú támogatások áh. belülről</t>
  </si>
  <si>
    <t>Egyéb működési célú támogatások áh belülre</t>
  </si>
  <si>
    <t>Egyéb működési célú támogatások áh kívülre</t>
  </si>
  <si>
    <t>Települési önk. szoc.és gyermekj. Támogatása</t>
  </si>
  <si>
    <t>B2</t>
  </si>
  <si>
    <t>4.melléklet</t>
  </si>
  <si>
    <t>5. melléklet</t>
  </si>
  <si>
    <t>6.melléklet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</si>
</sst>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E"/>
      <family val="0"/>
    </font>
    <font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6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166" fontId="7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166" fontId="2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62" fillId="0" borderId="0" xfId="0" applyFont="1" applyAlignment="1">
      <alignment horizontal="center" wrapText="1"/>
    </xf>
    <xf numFmtId="3" fontId="60" fillId="0" borderId="10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 horizontal="center" wrapText="1"/>
    </xf>
    <xf numFmtId="3" fontId="60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Fill="1" applyBorder="1" applyAlignment="1">
      <alignment vertical="center"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3" fontId="60" fillId="0" borderId="0" xfId="0" applyNumberFormat="1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/>
    </xf>
    <xf numFmtId="0" fontId="60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66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66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8" fillId="33" borderId="10" xfId="0" applyFont="1" applyFill="1" applyBorder="1" applyAlignment="1">
      <alignment/>
    </xf>
    <xf numFmtId="166" fontId="18" fillId="33" borderId="10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66" fillId="33" borderId="0" xfId="0" applyFont="1" applyFill="1" applyAlignment="1">
      <alignment/>
    </xf>
    <xf numFmtId="167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1" fillId="33" borderId="0" xfId="0" applyFont="1" applyFill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67" fillId="0" borderId="10" xfId="0" applyFont="1" applyBorder="1" applyAlignment="1">
      <alignment wrapText="1"/>
    </xf>
    <xf numFmtId="0" fontId="6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2" fillId="33" borderId="0" xfId="52" applyFill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0" fillId="0" borderId="0" xfId="0" applyFont="1" applyAlignment="1">
      <alignment/>
    </xf>
    <xf numFmtId="3" fontId="2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vertical="center"/>
    </xf>
    <xf numFmtId="3" fontId="60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64" fillId="0" borderId="10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5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12" fontId="60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47.8515625" style="59" customWidth="1"/>
    <col min="2" max="2" width="11.28125" style="3" bestFit="1" customWidth="1"/>
    <col min="3" max="3" width="14.00390625" style="59" customWidth="1"/>
    <col min="4" max="4" width="11.28125" style="59" bestFit="1" customWidth="1"/>
    <col min="5" max="7" width="9.140625" style="59" customWidth="1"/>
    <col min="8" max="8" width="10.140625" style="59" bestFit="1" customWidth="1"/>
    <col min="9" max="16384" width="9.140625" style="59" customWidth="1"/>
  </cols>
  <sheetData>
    <row r="3" spans="1:4" ht="15">
      <c r="A3" s="143" t="s">
        <v>201</v>
      </c>
      <c r="B3" s="143"/>
      <c r="C3" s="144"/>
      <c r="D3" s="144"/>
    </row>
    <row r="4" spans="1:4" ht="15.75">
      <c r="A4" s="145" t="s">
        <v>194</v>
      </c>
      <c r="B4" s="146"/>
      <c r="C4" s="144"/>
      <c r="D4" s="144"/>
    </row>
    <row r="5" spans="1:4" ht="33.75" customHeight="1">
      <c r="A5" s="147" t="s">
        <v>178</v>
      </c>
      <c r="B5" s="146"/>
      <c r="C5" s="144"/>
      <c r="D5" s="144"/>
    </row>
    <row r="9" ht="15">
      <c r="B9" s="55"/>
    </row>
    <row r="10" spans="1:4" ht="42.75">
      <c r="A10" s="116" t="s">
        <v>179</v>
      </c>
      <c r="B10" s="134" t="s">
        <v>180</v>
      </c>
      <c r="C10" s="135" t="s">
        <v>202</v>
      </c>
      <c r="D10" s="135" t="s">
        <v>203</v>
      </c>
    </row>
    <row r="11" spans="1:4" ht="15">
      <c r="A11" s="11" t="s">
        <v>181</v>
      </c>
      <c r="B11" s="10">
        <v>11007219</v>
      </c>
      <c r="C11" s="44">
        <v>11214114</v>
      </c>
      <c r="D11" s="44">
        <v>5018095</v>
      </c>
    </row>
    <row r="12" spans="1:4" ht="15">
      <c r="A12" s="11" t="s">
        <v>221</v>
      </c>
      <c r="B12" s="10">
        <v>1485284</v>
      </c>
      <c r="C12" s="44">
        <v>1513054</v>
      </c>
      <c r="D12" s="44">
        <v>647938</v>
      </c>
    </row>
    <row r="13" spans="1:4" ht="15">
      <c r="A13" s="11" t="s">
        <v>182</v>
      </c>
      <c r="B13" s="10">
        <v>19574333</v>
      </c>
      <c r="C13" s="44">
        <v>19599333</v>
      </c>
      <c r="D13" s="44">
        <v>7091116</v>
      </c>
    </row>
    <row r="14" spans="1:4" ht="15">
      <c r="A14" s="11" t="s">
        <v>183</v>
      </c>
      <c r="B14" s="10">
        <v>1100000</v>
      </c>
      <c r="C14" s="44">
        <v>1100000</v>
      </c>
      <c r="D14" s="44">
        <v>50000</v>
      </c>
    </row>
    <row r="15" spans="1:8" ht="15">
      <c r="A15" s="11" t="s">
        <v>184</v>
      </c>
      <c r="B15" s="10">
        <v>30471664</v>
      </c>
      <c r="C15" s="44">
        <v>31245382</v>
      </c>
      <c r="D15" s="44">
        <v>868153</v>
      </c>
      <c r="H15" s="3"/>
    </row>
    <row r="16" spans="1:4" ht="15">
      <c r="A16" s="11" t="s">
        <v>185</v>
      </c>
      <c r="B16" s="10">
        <v>4572000</v>
      </c>
      <c r="C16" s="44">
        <v>9441917</v>
      </c>
      <c r="D16" s="44">
        <v>5189399</v>
      </c>
    </row>
    <row r="17" spans="1:4" ht="15">
      <c r="A17" s="11" t="s">
        <v>186</v>
      </c>
      <c r="B17" s="10">
        <v>6581156</v>
      </c>
      <c r="C17" s="44">
        <v>6581156</v>
      </c>
      <c r="D17" s="44">
        <v>945777</v>
      </c>
    </row>
    <row r="18" spans="1:4" ht="15">
      <c r="A18" s="11" t="s">
        <v>187</v>
      </c>
      <c r="B18" s="10">
        <v>800000</v>
      </c>
      <c r="C18" s="44">
        <v>800000</v>
      </c>
      <c r="D18" s="44">
        <v>250000</v>
      </c>
    </row>
    <row r="19" spans="1:4" ht="15">
      <c r="A19" s="17" t="s">
        <v>188</v>
      </c>
      <c r="B19" s="16">
        <f>SUM(B11:B18)</f>
        <v>75591656</v>
      </c>
      <c r="C19" s="16">
        <f>SUM(C11:C18)</f>
        <v>81494956</v>
      </c>
      <c r="D19" s="16">
        <f>SUM(D11:D18)</f>
        <v>20060478</v>
      </c>
    </row>
    <row r="20" spans="1:4" ht="15">
      <c r="A20" s="17" t="s">
        <v>189</v>
      </c>
      <c r="B20" s="16">
        <v>1038606</v>
      </c>
      <c r="C20" s="44">
        <v>1038606</v>
      </c>
      <c r="D20" s="44">
        <v>1038606</v>
      </c>
    </row>
    <row r="21" spans="1:4" ht="15">
      <c r="A21" s="117" t="s">
        <v>83</v>
      </c>
      <c r="B21" s="16">
        <f>SUM(B19:B20)</f>
        <v>76630262</v>
      </c>
      <c r="C21" s="16">
        <f>SUM(C19:C20)</f>
        <v>82533562</v>
      </c>
      <c r="D21" s="16">
        <f>SUM(D19:D20)</f>
        <v>21099084</v>
      </c>
    </row>
    <row r="22" spans="1:4" ht="15">
      <c r="A22" s="11" t="s">
        <v>222</v>
      </c>
      <c r="B22" s="10">
        <v>29468484</v>
      </c>
      <c r="C22" s="44">
        <v>30476867</v>
      </c>
      <c r="D22" s="44">
        <v>17294408</v>
      </c>
    </row>
    <row r="23" spans="1:4" ht="15">
      <c r="A23" s="11" t="s">
        <v>223</v>
      </c>
      <c r="B23" s="10">
        <v>0</v>
      </c>
      <c r="C23" s="44">
        <v>4894917</v>
      </c>
      <c r="D23" s="44">
        <v>14894897</v>
      </c>
    </row>
    <row r="24" spans="1:4" ht="15">
      <c r="A24" s="11" t="s">
        <v>190</v>
      </c>
      <c r="B24" s="10">
        <v>4040000</v>
      </c>
      <c r="C24" s="44">
        <v>4346550</v>
      </c>
      <c r="D24" s="44">
        <v>2035515</v>
      </c>
    </row>
    <row r="25" spans="1:4" ht="15">
      <c r="A25" s="11" t="s">
        <v>191</v>
      </c>
      <c r="B25" s="10">
        <v>8538238</v>
      </c>
      <c r="C25" s="44">
        <v>8538238</v>
      </c>
      <c r="D25" s="44">
        <v>4390834</v>
      </c>
    </row>
    <row r="26" spans="1:4" ht="15">
      <c r="A26" s="17" t="s">
        <v>192</v>
      </c>
      <c r="B26" s="16">
        <f>SUM(B22:B25)</f>
        <v>42046722</v>
      </c>
      <c r="C26" s="16">
        <f>SUM(C22:C25)</f>
        <v>48256572</v>
      </c>
      <c r="D26" s="16">
        <f>SUM(D22:D25)</f>
        <v>38615654</v>
      </c>
    </row>
    <row r="27" spans="1:8" ht="15">
      <c r="A27" s="17" t="s">
        <v>193</v>
      </c>
      <c r="B27" s="16">
        <v>34583540</v>
      </c>
      <c r="C27" s="44">
        <v>34276990</v>
      </c>
      <c r="D27" s="44">
        <v>34276990</v>
      </c>
      <c r="H27" s="3"/>
    </row>
    <row r="28" spans="1:4" ht="15">
      <c r="A28" s="117" t="s">
        <v>119</v>
      </c>
      <c r="B28" s="16">
        <f>SUM(B26:B27)</f>
        <v>76630262</v>
      </c>
      <c r="C28" s="16">
        <f>SUM(C26:C27)</f>
        <v>82533562</v>
      </c>
      <c r="D28" s="16">
        <f>SUM(D26:D27)</f>
        <v>72892644</v>
      </c>
    </row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K40" sqref="K40"/>
    </sheetView>
  </sheetViews>
  <sheetFormatPr defaultColWidth="9.140625" defaultRowHeight="15"/>
  <cols>
    <col min="1" max="1" width="44.00390625" style="0" customWidth="1"/>
    <col min="2" max="2" width="7.00390625" style="0" customWidth="1"/>
    <col min="3" max="3" width="11.421875" style="0" customWidth="1"/>
    <col min="4" max="5" width="11.8515625" style="0" bestFit="1" customWidth="1"/>
    <col min="6" max="6" width="12.28125" style="0" customWidth="1"/>
  </cols>
  <sheetData>
    <row r="1" spans="1:12" ht="15">
      <c r="A1" s="143" t="s">
        <v>204</v>
      </c>
      <c r="B1" s="143"/>
      <c r="C1" s="148"/>
      <c r="D1" s="148"/>
      <c r="E1" s="148"/>
      <c r="H1" s="113"/>
      <c r="I1" s="114"/>
      <c r="J1" s="114"/>
      <c r="K1" s="114"/>
      <c r="L1" s="114"/>
    </row>
    <row r="2" spans="1:12" ht="15.75" customHeight="1">
      <c r="A2" s="145" t="s">
        <v>167</v>
      </c>
      <c r="B2" s="146"/>
      <c r="C2" s="146"/>
      <c r="D2" s="146"/>
      <c r="E2" s="144"/>
      <c r="H2" s="115"/>
      <c r="I2" s="114"/>
      <c r="J2" s="114"/>
      <c r="K2" s="114"/>
      <c r="L2" s="114"/>
    </row>
    <row r="3" spans="1:12" ht="19.5" customHeight="1">
      <c r="A3" s="149" t="s">
        <v>197</v>
      </c>
      <c r="B3" s="150"/>
      <c r="C3" s="150"/>
      <c r="D3" s="150"/>
      <c r="E3" s="150"/>
      <c r="H3" s="115"/>
      <c r="I3" s="114"/>
      <c r="J3" s="114"/>
      <c r="K3" s="114"/>
      <c r="L3" s="114"/>
    </row>
    <row r="4" spans="1:5" ht="34.5" customHeight="1">
      <c r="A4" s="4" t="s">
        <v>0</v>
      </c>
      <c r="B4" s="5" t="s">
        <v>1</v>
      </c>
      <c r="C4" s="6" t="s">
        <v>196</v>
      </c>
      <c r="D4" s="6" t="s">
        <v>202</v>
      </c>
      <c r="E4" s="6" t="s">
        <v>203</v>
      </c>
    </row>
    <row r="5" spans="1:6" ht="15">
      <c r="A5" s="8" t="s">
        <v>2</v>
      </c>
      <c r="B5" s="9" t="s">
        <v>3</v>
      </c>
      <c r="C5" s="10">
        <v>6227046</v>
      </c>
      <c r="D5" s="44">
        <v>6390941</v>
      </c>
      <c r="E5" s="10">
        <v>2960895</v>
      </c>
      <c r="F5" s="140"/>
    </row>
    <row r="6" spans="1:6" s="51" customFormat="1" ht="15">
      <c r="A6" s="8" t="s">
        <v>205</v>
      </c>
      <c r="B6" s="9" t="s">
        <v>206</v>
      </c>
      <c r="C6" s="10">
        <v>0</v>
      </c>
      <c r="D6" s="44">
        <v>43000</v>
      </c>
      <c r="E6" s="10">
        <v>0</v>
      </c>
      <c r="F6" s="140"/>
    </row>
    <row r="7" spans="1:6" ht="15">
      <c r="A7" s="12" t="s">
        <v>4</v>
      </c>
      <c r="B7" s="13" t="s">
        <v>5</v>
      </c>
      <c r="C7" s="10">
        <v>252173</v>
      </c>
      <c r="D7" s="44">
        <v>252173</v>
      </c>
      <c r="E7" s="10">
        <v>117188</v>
      </c>
      <c r="F7" s="140"/>
    </row>
    <row r="8" spans="1:6" ht="15">
      <c r="A8" s="14" t="s">
        <v>6</v>
      </c>
      <c r="B8" s="15" t="s">
        <v>7</v>
      </c>
      <c r="C8" s="16">
        <f>SUM(C5:C7)</f>
        <v>6479219</v>
      </c>
      <c r="D8" s="16">
        <f>SUM(D5:D7)</f>
        <v>6686114</v>
      </c>
      <c r="E8" s="16">
        <f>SUM(E5:E7)</f>
        <v>3078083</v>
      </c>
      <c r="F8" s="140"/>
    </row>
    <row r="9" spans="1:6" ht="15">
      <c r="A9" s="18" t="s">
        <v>8</v>
      </c>
      <c r="B9" s="13" t="s">
        <v>9</v>
      </c>
      <c r="C9" s="10">
        <v>3588000</v>
      </c>
      <c r="D9" s="44">
        <v>3588000</v>
      </c>
      <c r="E9" s="10">
        <v>1667012</v>
      </c>
      <c r="F9" s="140"/>
    </row>
    <row r="10" spans="1:6" ht="25.5">
      <c r="A10" s="18" t="s">
        <v>10</v>
      </c>
      <c r="B10" s="13" t="s">
        <v>11</v>
      </c>
      <c r="C10" s="10">
        <v>940000</v>
      </c>
      <c r="D10" s="44">
        <v>940000</v>
      </c>
      <c r="E10" s="10">
        <v>273000</v>
      </c>
      <c r="F10" s="140"/>
    </row>
    <row r="11" spans="1:6" ht="15">
      <c r="A11" s="19" t="s">
        <v>12</v>
      </c>
      <c r="B11" s="15" t="s">
        <v>13</v>
      </c>
      <c r="C11" s="16">
        <f>SUM(C9:C10)</f>
        <v>4528000</v>
      </c>
      <c r="D11" s="16">
        <f>SUM(D9:D10)</f>
        <v>4528000</v>
      </c>
      <c r="E11" s="16">
        <f>SUM(E9:E10)</f>
        <v>1940012</v>
      </c>
      <c r="F11" s="140"/>
    </row>
    <row r="12" spans="1:6" ht="15">
      <c r="A12" s="20" t="s">
        <v>14</v>
      </c>
      <c r="B12" s="21" t="s">
        <v>15</v>
      </c>
      <c r="C12" s="16">
        <f>(C8+C11)</f>
        <v>11007219</v>
      </c>
      <c r="D12" s="16">
        <f>(D8+D11)</f>
        <v>11214114</v>
      </c>
      <c r="E12" s="16">
        <f>(E8+E11)</f>
        <v>5018095</v>
      </c>
      <c r="F12" s="140"/>
    </row>
    <row r="13" spans="1:6" ht="28.5">
      <c r="A13" s="23" t="s">
        <v>16</v>
      </c>
      <c r="B13" s="21" t="s">
        <v>17</v>
      </c>
      <c r="C13" s="16">
        <v>1485284</v>
      </c>
      <c r="D13" s="45">
        <v>1513054</v>
      </c>
      <c r="E13" s="16">
        <v>647938</v>
      </c>
      <c r="F13" s="140"/>
    </row>
    <row r="14" spans="1:6" ht="15">
      <c r="A14" s="56" t="s">
        <v>18</v>
      </c>
      <c r="B14" s="57" t="s">
        <v>19</v>
      </c>
      <c r="C14" s="10">
        <v>216190</v>
      </c>
      <c r="D14" s="44">
        <v>216190</v>
      </c>
      <c r="E14" s="10">
        <v>0</v>
      </c>
      <c r="F14" s="140"/>
    </row>
    <row r="15" spans="1:6" ht="15">
      <c r="A15" s="18" t="s">
        <v>20</v>
      </c>
      <c r="B15" s="13" t="s">
        <v>21</v>
      </c>
      <c r="C15" s="10">
        <v>1600000</v>
      </c>
      <c r="D15" s="44">
        <v>1600000</v>
      </c>
      <c r="E15" s="10">
        <v>683851</v>
      </c>
      <c r="F15" s="140"/>
    </row>
    <row r="16" spans="1:6" ht="15">
      <c r="A16" s="19" t="s">
        <v>22</v>
      </c>
      <c r="B16" s="15" t="s">
        <v>23</v>
      </c>
      <c r="C16" s="16">
        <v>1816190</v>
      </c>
      <c r="D16" s="45">
        <v>1816190</v>
      </c>
      <c r="E16" s="16">
        <v>683851</v>
      </c>
      <c r="F16" s="140"/>
    </row>
    <row r="17" spans="1:6" ht="15">
      <c r="A17" s="18" t="s">
        <v>24</v>
      </c>
      <c r="B17" s="13" t="s">
        <v>25</v>
      </c>
      <c r="C17" s="10">
        <v>55884</v>
      </c>
      <c r="D17" s="44">
        <v>55884</v>
      </c>
      <c r="E17" s="10">
        <v>28227</v>
      </c>
      <c r="F17" s="140"/>
    </row>
    <row r="18" spans="1:6" ht="15">
      <c r="A18" s="18" t="s">
        <v>26</v>
      </c>
      <c r="B18" s="13" t="s">
        <v>27</v>
      </c>
      <c r="C18" s="10">
        <v>250000</v>
      </c>
      <c r="D18" s="44">
        <v>250000</v>
      </c>
      <c r="E18" s="10">
        <v>116889</v>
      </c>
      <c r="F18" s="140"/>
    </row>
    <row r="19" spans="1:6" ht="15">
      <c r="A19" s="19" t="s">
        <v>28</v>
      </c>
      <c r="B19" s="15" t="s">
        <v>29</v>
      </c>
      <c r="C19" s="16">
        <f>SUM(C17:C18)</f>
        <v>305884</v>
      </c>
      <c r="D19" s="16">
        <f>SUM(D17:D18)</f>
        <v>305884</v>
      </c>
      <c r="E19" s="16">
        <f>SUM(E17:E18)</f>
        <v>145116</v>
      </c>
      <c r="F19" s="140"/>
    </row>
    <row r="20" spans="1:6" ht="15">
      <c r="A20" s="18" t="s">
        <v>30</v>
      </c>
      <c r="B20" s="13" t="s">
        <v>31</v>
      </c>
      <c r="C20" s="10">
        <v>2750000</v>
      </c>
      <c r="D20" s="44">
        <v>2750000</v>
      </c>
      <c r="E20" s="10">
        <v>1250610</v>
      </c>
      <c r="F20" s="140"/>
    </row>
    <row r="21" spans="1:6" ht="15">
      <c r="A21" s="18" t="s">
        <v>32</v>
      </c>
      <c r="B21" s="13" t="s">
        <v>33</v>
      </c>
      <c r="C21" s="10">
        <v>1235538</v>
      </c>
      <c r="D21" s="44">
        <v>1235538</v>
      </c>
      <c r="E21" s="10">
        <v>389900</v>
      </c>
      <c r="F21" s="140"/>
    </row>
    <row r="22" spans="1:6" ht="15">
      <c r="A22" s="18" t="s">
        <v>34</v>
      </c>
      <c r="B22" s="13" t="s">
        <v>35</v>
      </c>
      <c r="C22" s="10">
        <v>3300800</v>
      </c>
      <c r="D22" s="44">
        <v>3295800</v>
      </c>
      <c r="E22" s="10">
        <v>429982</v>
      </c>
      <c r="F22" s="140"/>
    </row>
    <row r="23" spans="1:6" ht="15">
      <c r="A23" s="18" t="s">
        <v>36</v>
      </c>
      <c r="B23" s="13" t="s">
        <v>37</v>
      </c>
      <c r="C23" s="10">
        <v>140000</v>
      </c>
      <c r="D23" s="44">
        <v>140000</v>
      </c>
      <c r="E23" s="10">
        <v>108425</v>
      </c>
      <c r="F23" s="140"/>
    </row>
    <row r="24" spans="1:6" ht="15">
      <c r="A24" s="18" t="s">
        <v>38</v>
      </c>
      <c r="B24" s="13" t="s">
        <v>39</v>
      </c>
      <c r="C24" s="10">
        <v>6665000</v>
      </c>
      <c r="D24" s="44">
        <v>6690000</v>
      </c>
      <c r="E24" s="10">
        <v>3115610</v>
      </c>
      <c r="F24" s="140"/>
    </row>
    <row r="25" spans="1:6" ht="15">
      <c r="A25" s="19" t="s">
        <v>40</v>
      </c>
      <c r="B25" s="15" t="s">
        <v>41</v>
      </c>
      <c r="C25" s="16">
        <f>SUM(C20:C24)</f>
        <v>14091338</v>
      </c>
      <c r="D25" s="16">
        <f>SUM(D20:D24)</f>
        <v>14111338</v>
      </c>
      <c r="E25" s="16">
        <f>SUM(E20:E24)</f>
        <v>5294527</v>
      </c>
      <c r="F25" s="140"/>
    </row>
    <row r="26" spans="1:6" ht="26.25" customHeight="1">
      <c r="A26" s="18" t="s">
        <v>84</v>
      </c>
      <c r="B26" s="13" t="s">
        <v>121</v>
      </c>
      <c r="C26" s="10">
        <v>3360921</v>
      </c>
      <c r="D26" s="44">
        <v>3360921</v>
      </c>
      <c r="E26" s="10">
        <v>965653</v>
      </c>
      <c r="F26" s="140"/>
    </row>
    <row r="27" spans="1:6" s="51" customFormat="1" ht="15" customHeight="1">
      <c r="A27" s="18" t="s">
        <v>207</v>
      </c>
      <c r="B27" s="13" t="s">
        <v>208</v>
      </c>
      <c r="C27" s="10">
        <v>0</v>
      </c>
      <c r="D27" s="44">
        <v>5000</v>
      </c>
      <c r="E27" s="10">
        <v>1969</v>
      </c>
      <c r="F27" s="140"/>
    </row>
    <row r="28" spans="1:6" s="51" customFormat="1" ht="20.25" customHeight="1">
      <c r="A28" s="19" t="s">
        <v>209</v>
      </c>
      <c r="B28" s="15" t="s">
        <v>43</v>
      </c>
      <c r="C28" s="16">
        <v>3360921</v>
      </c>
      <c r="D28" s="45">
        <v>3365921</v>
      </c>
      <c r="E28" s="16">
        <v>967622</v>
      </c>
      <c r="F28" s="140"/>
    </row>
    <row r="29" spans="1:6" ht="15">
      <c r="A29" s="23" t="s">
        <v>44</v>
      </c>
      <c r="B29" s="21" t="s">
        <v>45</v>
      </c>
      <c r="C29" s="16">
        <f>(C16+C19+C25+C28)</f>
        <v>19574333</v>
      </c>
      <c r="D29" s="16">
        <f>(D16+D19+D25+D28)</f>
        <v>19599333</v>
      </c>
      <c r="E29" s="16">
        <f>(E16+E19+E25+E28)</f>
        <v>7091116</v>
      </c>
      <c r="F29" s="140"/>
    </row>
    <row r="30" spans="1:6" ht="15">
      <c r="A30" s="24" t="s">
        <v>46</v>
      </c>
      <c r="B30" s="13" t="s">
        <v>47</v>
      </c>
      <c r="C30" s="10">
        <v>1100000</v>
      </c>
      <c r="D30" s="44">
        <v>1100000</v>
      </c>
      <c r="E30" s="10">
        <v>50000</v>
      </c>
      <c r="F30" s="140"/>
    </row>
    <row r="31" spans="1:6" ht="15">
      <c r="A31" s="25" t="s">
        <v>48</v>
      </c>
      <c r="B31" s="21" t="s">
        <v>49</v>
      </c>
      <c r="C31" s="16">
        <v>1100000</v>
      </c>
      <c r="D31" s="45">
        <v>1100000</v>
      </c>
      <c r="E31" s="16">
        <v>50000</v>
      </c>
      <c r="F31" s="140"/>
    </row>
    <row r="32" spans="1:6" s="58" customFormat="1" ht="15">
      <c r="A32" s="24" t="s">
        <v>127</v>
      </c>
      <c r="B32" s="13" t="s">
        <v>128</v>
      </c>
      <c r="C32" s="10">
        <v>34235</v>
      </c>
      <c r="D32" s="44">
        <v>645383</v>
      </c>
      <c r="E32" s="10">
        <v>645383</v>
      </c>
      <c r="F32" s="140"/>
    </row>
    <row r="33" spans="1:6" ht="17.25" customHeight="1">
      <c r="A33" s="26" t="s">
        <v>224</v>
      </c>
      <c r="B33" s="13" t="s">
        <v>51</v>
      </c>
      <c r="C33" s="10">
        <v>366303</v>
      </c>
      <c r="D33" s="44">
        <v>366303</v>
      </c>
      <c r="E33" s="10">
        <v>152770</v>
      </c>
      <c r="F33" s="140"/>
    </row>
    <row r="34" spans="1:6" ht="15">
      <c r="A34" s="26" t="s">
        <v>225</v>
      </c>
      <c r="B34" s="13" t="s">
        <v>54</v>
      </c>
      <c r="C34" s="10">
        <v>864000</v>
      </c>
      <c r="D34" s="44">
        <v>864000</v>
      </c>
      <c r="E34" s="10">
        <v>70000</v>
      </c>
      <c r="F34" s="140"/>
    </row>
    <row r="35" spans="1:6" ht="15">
      <c r="A35" s="27" t="s">
        <v>53</v>
      </c>
      <c r="B35" s="13" t="s">
        <v>210</v>
      </c>
      <c r="C35" s="138">
        <v>29207126</v>
      </c>
      <c r="D35" s="44">
        <v>29369696</v>
      </c>
      <c r="E35" s="138">
        <v>0</v>
      </c>
      <c r="F35" s="140"/>
    </row>
    <row r="36" spans="1:6" ht="15">
      <c r="A36" s="25" t="s">
        <v>55</v>
      </c>
      <c r="B36" s="21" t="s">
        <v>56</v>
      </c>
      <c r="C36" s="16">
        <f>SUM(C32:C35)</f>
        <v>30471664</v>
      </c>
      <c r="D36" s="45">
        <f>SUM(D32:D35)</f>
        <v>31245382</v>
      </c>
      <c r="E36" s="45">
        <f>SUM(E32:E35)</f>
        <v>868153</v>
      </c>
      <c r="F36" s="140"/>
    </row>
    <row r="37" spans="1:23" ht="15.75">
      <c r="A37" s="28" t="s">
        <v>57</v>
      </c>
      <c r="B37" s="29"/>
      <c r="C37" s="30">
        <v>63638500</v>
      </c>
      <c r="D37" s="142">
        <f>(D12+D13+D29+D31+D36)</f>
        <v>64671883</v>
      </c>
      <c r="E37" s="142">
        <f>(E12+E13+E29+E31+E36)</f>
        <v>13675302</v>
      </c>
      <c r="F37" s="140"/>
      <c r="W37" s="51"/>
    </row>
    <row r="38" spans="1:6" ht="15">
      <c r="A38" s="31" t="s">
        <v>58</v>
      </c>
      <c r="B38" s="13" t="s">
        <v>59</v>
      </c>
      <c r="C38" s="10">
        <v>3000000</v>
      </c>
      <c r="D38" s="44">
        <v>3000000</v>
      </c>
      <c r="E38" s="10">
        <v>251561</v>
      </c>
      <c r="F38" s="140"/>
    </row>
    <row r="39" spans="1:6" ht="15">
      <c r="A39" s="31" t="s">
        <v>60</v>
      </c>
      <c r="B39" s="13" t="s">
        <v>61</v>
      </c>
      <c r="C39" s="10">
        <v>600000</v>
      </c>
      <c r="D39" s="44">
        <v>4434582</v>
      </c>
      <c r="E39" s="10">
        <v>3834582</v>
      </c>
      <c r="F39" s="140"/>
    </row>
    <row r="40" spans="1:6" ht="15">
      <c r="A40" s="32" t="s">
        <v>62</v>
      </c>
      <c r="B40" s="13" t="s">
        <v>63</v>
      </c>
      <c r="C40" s="10">
        <v>972000</v>
      </c>
      <c r="D40" s="44">
        <v>2007335</v>
      </c>
      <c r="E40" s="10">
        <v>1103256</v>
      </c>
      <c r="F40" s="140"/>
    </row>
    <row r="41" spans="1:6" ht="15">
      <c r="A41" s="33" t="s">
        <v>64</v>
      </c>
      <c r="B41" s="21" t="s">
        <v>65</v>
      </c>
      <c r="C41" s="16">
        <v>4572000</v>
      </c>
      <c r="D41" s="45">
        <f>SUM(D38:D40)</f>
        <v>9441917</v>
      </c>
      <c r="E41" s="45">
        <f>SUM(E38:E40)</f>
        <v>5189399</v>
      </c>
      <c r="F41" s="140"/>
    </row>
    <row r="42" spans="1:6" ht="15">
      <c r="A42" s="24" t="s">
        <v>66</v>
      </c>
      <c r="B42" s="13" t="s">
        <v>67</v>
      </c>
      <c r="C42" s="10">
        <v>5182012</v>
      </c>
      <c r="D42" s="44">
        <v>5182012</v>
      </c>
      <c r="E42" s="10">
        <v>744706</v>
      </c>
      <c r="F42" s="140"/>
    </row>
    <row r="43" spans="1:6" ht="15">
      <c r="A43" s="24" t="s">
        <v>68</v>
      </c>
      <c r="B43" s="13" t="s">
        <v>69</v>
      </c>
      <c r="C43" s="10">
        <v>1399144</v>
      </c>
      <c r="D43" s="44">
        <v>1399144</v>
      </c>
      <c r="E43" s="10">
        <v>201071</v>
      </c>
      <c r="F43" s="140"/>
    </row>
    <row r="44" spans="1:6" ht="15">
      <c r="A44" s="25" t="s">
        <v>71</v>
      </c>
      <c r="B44" s="21" t="s">
        <v>72</v>
      </c>
      <c r="C44" s="16">
        <v>6581156</v>
      </c>
      <c r="D44" s="45">
        <f>SUM(D42:D43)</f>
        <v>6581156</v>
      </c>
      <c r="E44" s="45">
        <f>SUM(E42:E43)</f>
        <v>945777</v>
      </c>
      <c r="F44" s="140"/>
    </row>
    <row r="45" spans="1:6" s="53" customFormat="1" ht="15">
      <c r="A45" s="24" t="s">
        <v>129</v>
      </c>
      <c r="B45" s="57" t="s">
        <v>125</v>
      </c>
      <c r="C45" s="10">
        <v>800000</v>
      </c>
      <c r="D45" s="44">
        <v>800000</v>
      </c>
      <c r="E45" s="10">
        <v>250000</v>
      </c>
      <c r="F45" s="140"/>
    </row>
    <row r="46" spans="1:6" ht="15">
      <c r="A46" s="25" t="s">
        <v>73</v>
      </c>
      <c r="B46" s="21" t="s">
        <v>74</v>
      </c>
      <c r="C46" s="16">
        <v>800000</v>
      </c>
      <c r="D46" s="45">
        <v>800000</v>
      </c>
      <c r="E46" s="16">
        <v>250000</v>
      </c>
      <c r="F46" s="140"/>
    </row>
    <row r="47" spans="1:6" ht="15.75">
      <c r="A47" s="28" t="s">
        <v>75</v>
      </c>
      <c r="B47" s="29"/>
      <c r="C47" s="30">
        <v>11953156</v>
      </c>
      <c r="D47" s="142">
        <f>(D41+D44+D46)</f>
        <v>16823073</v>
      </c>
      <c r="E47" s="142">
        <f>(E41+E44+E46)</f>
        <v>6385176</v>
      </c>
      <c r="F47" s="140"/>
    </row>
    <row r="48" spans="1:6" ht="15.75">
      <c r="A48" s="40" t="s">
        <v>76</v>
      </c>
      <c r="B48" s="35" t="s">
        <v>77</v>
      </c>
      <c r="C48" s="36">
        <f>(C12+C13+C29+C31+C36+C41+C44+D46)</f>
        <v>75591656</v>
      </c>
      <c r="D48" s="45">
        <f>(D12+D13+D29+D31+D36+D41+D44+D46)</f>
        <v>81494956</v>
      </c>
      <c r="E48" s="45">
        <f>(E12+E13+E29+E31+E36+E41+E44+E46)</f>
        <v>20060478</v>
      </c>
      <c r="F48" s="140"/>
    </row>
    <row r="49" spans="1:6" ht="15">
      <c r="A49" s="24" t="s">
        <v>78</v>
      </c>
      <c r="B49" s="18" t="s">
        <v>79</v>
      </c>
      <c r="C49" s="136">
        <v>1038606</v>
      </c>
      <c r="D49" s="44">
        <v>1038606</v>
      </c>
      <c r="E49" s="136">
        <v>1038606</v>
      </c>
      <c r="F49" s="140"/>
    </row>
    <row r="50" spans="1:6" s="38" customFormat="1" ht="15.75">
      <c r="A50" s="48" t="s">
        <v>82</v>
      </c>
      <c r="B50" s="49" t="s">
        <v>81</v>
      </c>
      <c r="C50" s="137">
        <v>1038606</v>
      </c>
      <c r="D50" s="45">
        <v>1038606</v>
      </c>
      <c r="E50" s="137">
        <v>1038606</v>
      </c>
      <c r="F50" s="140"/>
    </row>
    <row r="51" spans="1:6" ht="15.75">
      <c r="A51" s="41" t="s">
        <v>83</v>
      </c>
      <c r="B51" s="42"/>
      <c r="C51" s="36">
        <f>(C48+C50)</f>
        <v>76630262</v>
      </c>
      <c r="D51" s="45">
        <f>(D48+D49)</f>
        <v>82533562</v>
      </c>
      <c r="E51" s="45">
        <f>(E48+E49)</f>
        <v>21099084</v>
      </c>
      <c r="F51" s="140"/>
    </row>
  </sheetData>
  <sheetProtection/>
  <mergeCells count="3">
    <mergeCell ref="A1:E1"/>
    <mergeCell ref="A2:E2"/>
    <mergeCell ref="A3:E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4">
      <selection activeCell="K17" sqref="K17"/>
    </sheetView>
  </sheetViews>
  <sheetFormatPr defaultColWidth="9.140625" defaultRowHeight="15"/>
  <cols>
    <col min="1" max="1" width="42.7109375" style="0" customWidth="1"/>
    <col min="2" max="2" width="7.140625" style="0" bestFit="1" customWidth="1"/>
    <col min="3" max="5" width="12.00390625" style="0" bestFit="1" customWidth="1"/>
    <col min="6" max="6" width="13.28125" style="0" bestFit="1" customWidth="1"/>
  </cols>
  <sheetData>
    <row r="1" spans="1:5" ht="15">
      <c r="A1" s="143" t="s">
        <v>211</v>
      </c>
      <c r="B1" s="143"/>
      <c r="C1" s="148"/>
      <c r="D1" s="148"/>
      <c r="E1" s="148"/>
    </row>
    <row r="2" spans="1:5" ht="15.75" customHeight="1">
      <c r="A2" s="145" t="s">
        <v>167</v>
      </c>
      <c r="B2" s="146"/>
      <c r="C2" s="146"/>
      <c r="D2" s="146"/>
      <c r="E2" s="144"/>
    </row>
    <row r="3" spans="1:5" ht="15.75">
      <c r="A3" s="153" t="s">
        <v>198</v>
      </c>
      <c r="B3" s="154"/>
      <c r="C3" s="154"/>
      <c r="D3" s="154"/>
      <c r="E3" s="154"/>
    </row>
    <row r="4" spans="1:3" ht="15.75">
      <c r="A4" s="1"/>
      <c r="B4" s="43"/>
      <c r="C4" s="43"/>
    </row>
    <row r="5" spans="1:3" ht="15.75">
      <c r="A5" s="1"/>
      <c r="B5" s="43"/>
      <c r="C5" s="43"/>
    </row>
    <row r="6" spans="1:3" ht="15.75">
      <c r="A6" s="1"/>
      <c r="B6" s="43"/>
      <c r="C6" s="54"/>
    </row>
    <row r="7" spans="1:5" ht="25.5">
      <c r="A7" s="4" t="s">
        <v>0</v>
      </c>
      <c r="B7" s="5" t="s">
        <v>85</v>
      </c>
      <c r="C7" s="6" t="s">
        <v>196</v>
      </c>
      <c r="D7" s="6" t="s">
        <v>202</v>
      </c>
      <c r="E7" s="6" t="s">
        <v>203</v>
      </c>
    </row>
    <row r="8" spans="1:6" ht="25.5">
      <c r="A8" s="12" t="s">
        <v>86</v>
      </c>
      <c r="B8" s="32" t="s">
        <v>169</v>
      </c>
      <c r="C8" s="44">
        <v>16009809</v>
      </c>
      <c r="D8" s="44">
        <v>16009809</v>
      </c>
      <c r="E8" s="44">
        <v>8881977</v>
      </c>
      <c r="F8" s="141"/>
    </row>
    <row r="9" spans="1:6" ht="21" customHeight="1">
      <c r="A9" s="112" t="s">
        <v>226</v>
      </c>
      <c r="B9" s="32" t="s">
        <v>170</v>
      </c>
      <c r="C9" s="44">
        <v>8261040</v>
      </c>
      <c r="D9" s="44">
        <v>8495705</v>
      </c>
      <c r="E9" s="44">
        <v>4601595</v>
      </c>
      <c r="F9" s="141"/>
    </row>
    <row r="10" spans="1:6" ht="30.75" customHeight="1">
      <c r="A10" s="118" t="s">
        <v>123</v>
      </c>
      <c r="B10" s="32" t="s">
        <v>171</v>
      </c>
      <c r="C10" s="44">
        <v>2270000</v>
      </c>
      <c r="D10" s="44">
        <v>2270000</v>
      </c>
      <c r="E10" s="44">
        <v>1180400</v>
      </c>
      <c r="F10" s="141"/>
    </row>
    <row r="11" spans="1:6" s="51" customFormat="1" ht="26.25">
      <c r="A11" s="118" t="s">
        <v>172</v>
      </c>
      <c r="B11" s="32" t="s">
        <v>168</v>
      </c>
      <c r="C11" s="44">
        <v>2792495</v>
      </c>
      <c r="D11" s="44">
        <v>3566213</v>
      </c>
      <c r="E11" s="44">
        <v>2495296</v>
      </c>
      <c r="F11" s="141"/>
    </row>
    <row r="12" spans="1:6" s="51" customFormat="1" ht="15">
      <c r="A12" s="112" t="s">
        <v>166</v>
      </c>
      <c r="B12" s="32" t="s">
        <v>165</v>
      </c>
      <c r="C12" s="44">
        <v>135140</v>
      </c>
      <c r="D12" s="44">
        <v>135140</v>
      </c>
      <c r="E12" s="44">
        <v>135140</v>
      </c>
      <c r="F12" s="141"/>
    </row>
    <row r="13" spans="1:6" ht="28.5">
      <c r="A13" s="23" t="s">
        <v>90</v>
      </c>
      <c r="B13" s="33" t="s">
        <v>91</v>
      </c>
      <c r="C13" s="45">
        <v>29468484</v>
      </c>
      <c r="D13" s="45">
        <f>SUM(D8:D12)</f>
        <v>30476867</v>
      </c>
      <c r="E13" s="45">
        <f>SUM(E8:E12)</f>
        <v>17294408</v>
      </c>
      <c r="F13" s="141"/>
    </row>
    <row r="14" spans="1:6" s="51" customFormat="1" ht="22.5" customHeight="1">
      <c r="A14" s="18" t="s">
        <v>212</v>
      </c>
      <c r="B14" s="32" t="s">
        <v>213</v>
      </c>
      <c r="C14" s="44">
        <v>0</v>
      </c>
      <c r="D14" s="44">
        <v>4894917</v>
      </c>
      <c r="E14" s="44">
        <v>14894897</v>
      </c>
      <c r="F14" s="141"/>
    </row>
    <row r="15" spans="1:6" s="51" customFormat="1" ht="16.5" customHeight="1">
      <c r="A15" s="19" t="s">
        <v>214</v>
      </c>
      <c r="B15" s="139" t="s">
        <v>215</v>
      </c>
      <c r="C15" s="45">
        <v>0</v>
      </c>
      <c r="D15" s="45">
        <v>4894917</v>
      </c>
      <c r="E15" s="45">
        <v>14894897</v>
      </c>
      <c r="F15" s="141"/>
    </row>
    <row r="16" spans="1:6" ht="15">
      <c r="A16" s="18" t="s">
        <v>92</v>
      </c>
      <c r="B16" s="32" t="s">
        <v>93</v>
      </c>
      <c r="C16" s="44">
        <v>1040000</v>
      </c>
      <c r="D16" s="44">
        <v>1040000</v>
      </c>
      <c r="E16" s="44">
        <v>640308</v>
      </c>
      <c r="F16" s="141"/>
    </row>
    <row r="17" spans="1:6" ht="15">
      <c r="A17" s="18" t="s">
        <v>94</v>
      </c>
      <c r="B17" s="32" t="s">
        <v>124</v>
      </c>
      <c r="C17" s="44">
        <v>3000000</v>
      </c>
      <c r="D17" s="44">
        <v>3000000</v>
      </c>
      <c r="E17" s="44">
        <v>1367698</v>
      </c>
      <c r="F17" s="141"/>
    </row>
    <row r="18" spans="1:6" s="51" customFormat="1" ht="15">
      <c r="A18" s="18" t="s">
        <v>216</v>
      </c>
      <c r="B18" s="32" t="s">
        <v>217</v>
      </c>
      <c r="C18" s="44">
        <v>0</v>
      </c>
      <c r="D18" s="44">
        <v>0</v>
      </c>
      <c r="E18" s="44">
        <v>27509</v>
      </c>
      <c r="F18" s="141"/>
    </row>
    <row r="19" spans="1:6" ht="15">
      <c r="A19" s="23" t="s">
        <v>98</v>
      </c>
      <c r="B19" s="33" t="s">
        <v>99</v>
      </c>
      <c r="C19" s="45">
        <v>4040000</v>
      </c>
      <c r="D19" s="45">
        <f>SUM(D16:D17)</f>
        <v>4040000</v>
      </c>
      <c r="E19" s="45">
        <f>SUM(E16:E18)</f>
        <v>2035515</v>
      </c>
      <c r="F19" s="141"/>
    </row>
    <row r="20" spans="1:6" ht="15">
      <c r="A20" s="24" t="s">
        <v>100</v>
      </c>
      <c r="B20" s="32" t="s">
        <v>101</v>
      </c>
      <c r="C20" s="44">
        <v>5794180</v>
      </c>
      <c r="D20" s="44">
        <v>5794180</v>
      </c>
      <c r="E20" s="44">
        <v>2981700</v>
      </c>
      <c r="F20" s="141"/>
    </row>
    <row r="21" spans="1:6" s="51" customFormat="1" ht="15">
      <c r="A21" s="24" t="s">
        <v>130</v>
      </c>
      <c r="B21" s="32" t="s">
        <v>131</v>
      </c>
      <c r="C21" s="44">
        <v>0</v>
      </c>
      <c r="D21" s="44">
        <v>0</v>
      </c>
      <c r="E21" s="44">
        <v>5118</v>
      </c>
      <c r="F21" s="141"/>
    </row>
    <row r="22" spans="1:6" ht="15">
      <c r="A22" s="24" t="s">
        <v>102</v>
      </c>
      <c r="B22" s="32" t="s">
        <v>103</v>
      </c>
      <c r="C22" s="44">
        <v>758764</v>
      </c>
      <c r="D22" s="44">
        <v>758764</v>
      </c>
      <c r="E22" s="44">
        <v>271713</v>
      </c>
      <c r="F22" s="141"/>
    </row>
    <row r="23" spans="1:6" ht="15">
      <c r="A23" s="24" t="s">
        <v>104</v>
      </c>
      <c r="B23" s="32" t="s">
        <v>105</v>
      </c>
      <c r="C23" s="44">
        <v>1769294</v>
      </c>
      <c r="D23" s="44">
        <v>1769294</v>
      </c>
      <c r="E23" s="44">
        <v>879802</v>
      </c>
      <c r="F23" s="141"/>
    </row>
    <row r="24" spans="1:6" s="51" customFormat="1" ht="15">
      <c r="A24" s="24" t="s">
        <v>173</v>
      </c>
      <c r="B24" s="32" t="s">
        <v>106</v>
      </c>
      <c r="C24" s="44">
        <v>216000</v>
      </c>
      <c r="D24" s="44">
        <v>216000</v>
      </c>
      <c r="E24" s="44">
        <v>216000</v>
      </c>
      <c r="F24" s="141"/>
    </row>
    <row r="25" spans="1:6" ht="15">
      <c r="A25" s="25" t="s">
        <v>107</v>
      </c>
      <c r="B25" s="33" t="s">
        <v>108</v>
      </c>
      <c r="C25" s="45">
        <v>8538238</v>
      </c>
      <c r="D25" s="45">
        <f>SUM(D20:D24)</f>
        <v>8538238</v>
      </c>
      <c r="E25" s="45">
        <f>SUM(E20:E24)</f>
        <v>4354333</v>
      </c>
      <c r="F25" s="141"/>
    </row>
    <row r="26" spans="1:6" ht="15.75">
      <c r="A26" s="47" t="s">
        <v>109</v>
      </c>
      <c r="B26" s="40" t="s">
        <v>110</v>
      </c>
      <c r="C26" s="45">
        <v>42046722</v>
      </c>
      <c r="D26" s="45">
        <f>(D13+D15+D19+D25)</f>
        <v>47950022</v>
      </c>
      <c r="E26" s="45">
        <f>(E13+E15+E19+E25)</f>
        <v>38579153</v>
      </c>
      <c r="F26" s="141"/>
    </row>
    <row r="27" spans="1:6" ht="15.75">
      <c r="A27" s="41" t="s">
        <v>111</v>
      </c>
      <c r="B27" s="40"/>
      <c r="C27" s="45">
        <v>-21591778</v>
      </c>
      <c r="D27" s="45">
        <v>-16721861</v>
      </c>
      <c r="E27" s="45">
        <v>-24903851</v>
      </c>
      <c r="F27" s="141"/>
    </row>
    <row r="28" spans="1:6" ht="15.75">
      <c r="A28" s="41" t="s">
        <v>112</v>
      </c>
      <c r="B28" s="40"/>
      <c r="C28" s="45">
        <v>-11953153</v>
      </c>
      <c r="D28" s="45">
        <v>-11928156</v>
      </c>
      <c r="E28" s="45">
        <v>8509721</v>
      </c>
      <c r="F28" s="141"/>
    </row>
    <row r="29" spans="1:6" ht="25.5">
      <c r="A29" s="18" t="s">
        <v>113</v>
      </c>
      <c r="B29" s="18" t="s">
        <v>114</v>
      </c>
      <c r="C29" s="44">
        <v>34583540</v>
      </c>
      <c r="D29" s="44">
        <v>34583540</v>
      </c>
      <c r="E29" s="44">
        <v>34276990</v>
      </c>
      <c r="F29" s="141"/>
    </row>
    <row r="30" spans="1:6" ht="15">
      <c r="A30" s="19" t="s">
        <v>115</v>
      </c>
      <c r="B30" s="19" t="s">
        <v>116</v>
      </c>
      <c r="C30" s="45">
        <v>34583540</v>
      </c>
      <c r="D30" s="45">
        <f>SUM(D29)</f>
        <v>34583540</v>
      </c>
      <c r="E30" s="45">
        <f>SUM(E29)</f>
        <v>34276990</v>
      </c>
      <c r="F30" s="141"/>
    </row>
    <row r="31" spans="1:6" ht="15.75">
      <c r="A31" s="48" t="s">
        <v>117</v>
      </c>
      <c r="B31" s="49" t="s">
        <v>118</v>
      </c>
      <c r="C31" s="45">
        <v>34583540</v>
      </c>
      <c r="D31" s="45">
        <f>SUM(D30)</f>
        <v>34583540</v>
      </c>
      <c r="E31" s="45">
        <f>SUM(E30)</f>
        <v>34276990</v>
      </c>
      <c r="F31" s="141"/>
    </row>
    <row r="32" spans="1:6" ht="15.75">
      <c r="A32" s="41" t="s">
        <v>119</v>
      </c>
      <c r="B32" s="42"/>
      <c r="C32" s="45">
        <f>C26+C31</f>
        <v>76630262</v>
      </c>
      <c r="D32" s="45">
        <f>(D13+D15+D19+D25+D31)</f>
        <v>82533562</v>
      </c>
      <c r="E32" s="45">
        <f>(E13+E15+E19+E25+E31)</f>
        <v>72856143</v>
      </c>
      <c r="F32" s="141"/>
    </row>
    <row r="34" spans="1:6" ht="15">
      <c r="A34" s="151"/>
      <c r="B34" s="151"/>
      <c r="C34" s="152"/>
      <c r="D34" s="39"/>
      <c r="E34" s="39"/>
      <c r="F34" s="39"/>
    </row>
    <row r="40" ht="15">
      <c r="V40" s="51"/>
    </row>
  </sheetData>
  <sheetProtection/>
  <mergeCells count="4">
    <mergeCell ref="A34:C34"/>
    <mergeCell ref="A1:E1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7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62.57421875" style="59" customWidth="1"/>
    <col min="2" max="2" width="5.8515625" style="46" customWidth="1"/>
    <col min="3" max="3" width="11.140625" style="3" customWidth="1"/>
    <col min="4" max="4" width="13.7109375" style="59" customWidth="1"/>
    <col min="5" max="5" width="11.421875" style="59" customWidth="1"/>
    <col min="6" max="6" width="16.140625" style="59" customWidth="1"/>
    <col min="7" max="7" width="17.8515625" style="59" customWidth="1"/>
    <col min="8" max="8" width="19.00390625" style="59" customWidth="1"/>
    <col min="9" max="9" width="9.140625" style="59" customWidth="1"/>
    <col min="10" max="10" width="10.140625" style="59" bestFit="1" customWidth="1"/>
    <col min="11" max="16384" width="9.140625" style="59" customWidth="1"/>
  </cols>
  <sheetData>
    <row r="2" spans="1:8" ht="15.75">
      <c r="A2" s="143" t="s">
        <v>228</v>
      </c>
      <c r="B2" s="144"/>
      <c r="C2" s="144"/>
      <c r="D2" s="144"/>
      <c r="E2" s="144"/>
      <c r="F2" s="119"/>
      <c r="G2" s="50"/>
      <c r="H2" s="50"/>
    </row>
    <row r="3" spans="1:8" ht="15" customHeight="1">
      <c r="A3" s="145" t="s">
        <v>167</v>
      </c>
      <c r="B3" s="144"/>
      <c r="C3" s="144"/>
      <c r="D3" s="144"/>
      <c r="E3" s="144"/>
      <c r="F3" s="50"/>
      <c r="G3" s="50"/>
      <c r="H3" s="50"/>
    </row>
    <row r="4" spans="1:8" ht="19.5">
      <c r="A4" s="155" t="s">
        <v>195</v>
      </c>
      <c r="B4" s="156"/>
      <c r="C4" s="156"/>
      <c r="D4" s="156"/>
      <c r="E4" s="156"/>
      <c r="F4" s="61"/>
      <c r="G4" s="61"/>
      <c r="H4" s="61"/>
    </row>
    <row r="5" spans="1:8" ht="19.5">
      <c r="A5" s="60"/>
      <c r="B5" s="61"/>
      <c r="C5" s="62"/>
      <c r="D5" s="61"/>
      <c r="E5" s="61"/>
      <c r="F5" s="61"/>
      <c r="G5" s="61"/>
      <c r="H5" s="61"/>
    </row>
    <row r="6" spans="1:8" ht="19.5">
      <c r="A6" s="60"/>
      <c r="B6" s="61"/>
      <c r="C6" s="62"/>
      <c r="D6" s="61"/>
      <c r="E6" s="61"/>
      <c r="F6" s="61"/>
      <c r="G6" s="61"/>
      <c r="H6" s="61"/>
    </row>
    <row r="7" ht="15">
      <c r="C7" s="55"/>
    </row>
    <row r="8" spans="1:8" ht="25.5">
      <c r="A8" s="4" t="s">
        <v>0</v>
      </c>
      <c r="B8" s="5" t="s">
        <v>1</v>
      </c>
      <c r="C8" s="6" t="s">
        <v>196</v>
      </c>
      <c r="D8" s="6" t="s">
        <v>202</v>
      </c>
      <c r="E8" s="6" t="s">
        <v>203</v>
      </c>
      <c r="F8" s="120"/>
      <c r="G8" s="120"/>
      <c r="H8" s="121"/>
    </row>
    <row r="9" spans="1:256" ht="15">
      <c r="A9" s="34" t="s">
        <v>132</v>
      </c>
      <c r="B9" s="4" t="s">
        <v>59</v>
      </c>
      <c r="C9" s="45">
        <f>SUM(C11:C12)</f>
        <v>3000000</v>
      </c>
      <c r="D9" s="45">
        <v>3000000</v>
      </c>
      <c r="E9" s="45">
        <v>251561</v>
      </c>
      <c r="F9" s="122"/>
      <c r="G9" s="122"/>
      <c r="H9" s="1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5">
      <c r="A10" s="24" t="s">
        <v>218</v>
      </c>
      <c r="B10" s="63" t="s">
        <v>59</v>
      </c>
      <c r="C10" s="44">
        <v>0</v>
      </c>
      <c r="D10" s="44">
        <v>0</v>
      </c>
      <c r="E10" s="44">
        <v>220000</v>
      </c>
      <c r="F10" s="122"/>
      <c r="G10" s="122"/>
      <c r="H10" s="1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8" ht="15">
      <c r="A11" s="24" t="s">
        <v>133</v>
      </c>
      <c r="B11" s="63" t="s">
        <v>59</v>
      </c>
      <c r="C11" s="44">
        <v>1500000</v>
      </c>
      <c r="D11" s="44">
        <v>1500000</v>
      </c>
      <c r="E11" s="44">
        <v>0</v>
      </c>
      <c r="F11" s="123"/>
      <c r="G11" s="123"/>
      <c r="H11" s="123"/>
    </row>
    <row r="12" spans="1:8" ht="15">
      <c r="A12" s="24" t="s">
        <v>134</v>
      </c>
      <c r="B12" s="63" t="s">
        <v>59</v>
      </c>
      <c r="C12" s="44">
        <v>1500000</v>
      </c>
      <c r="D12" s="44">
        <v>1500000</v>
      </c>
      <c r="E12" s="44">
        <v>31561</v>
      </c>
      <c r="F12" s="123"/>
      <c r="G12" s="123"/>
      <c r="H12" s="123"/>
    </row>
    <row r="13" spans="1:256" s="51" customFormat="1" ht="15">
      <c r="A13" s="34" t="s">
        <v>60</v>
      </c>
      <c r="B13" s="4" t="s">
        <v>61</v>
      </c>
      <c r="C13" s="44">
        <v>600000</v>
      </c>
      <c r="D13" s="44">
        <v>4434582</v>
      </c>
      <c r="E13" s="44">
        <v>3834582</v>
      </c>
      <c r="F13" s="123"/>
      <c r="G13" s="123"/>
      <c r="H13" s="123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51" customFormat="1" ht="25.5">
      <c r="A14" s="24" t="s">
        <v>135</v>
      </c>
      <c r="B14" s="63" t="s">
        <v>61</v>
      </c>
      <c r="C14" s="44">
        <v>600000</v>
      </c>
      <c r="D14" s="44">
        <v>600000</v>
      </c>
      <c r="E14" s="44">
        <v>0</v>
      </c>
      <c r="F14" s="123"/>
      <c r="G14" s="123"/>
      <c r="H14" s="123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51" customFormat="1" ht="15">
      <c r="A15" s="24" t="s">
        <v>219</v>
      </c>
      <c r="B15" s="63" t="s">
        <v>61</v>
      </c>
      <c r="C15" s="44">
        <v>0</v>
      </c>
      <c r="D15" s="44">
        <v>3834582</v>
      </c>
      <c r="E15" s="44">
        <v>3834582</v>
      </c>
      <c r="F15" s="123"/>
      <c r="G15" s="123"/>
      <c r="H15" s="123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51" customFormat="1" ht="15">
      <c r="A16" s="19" t="s">
        <v>62</v>
      </c>
      <c r="B16" s="4" t="s">
        <v>63</v>
      </c>
      <c r="C16" s="45">
        <v>972000</v>
      </c>
      <c r="D16" s="45">
        <v>2007335</v>
      </c>
      <c r="E16" s="45">
        <v>1103256</v>
      </c>
      <c r="F16" s="122"/>
      <c r="G16" s="122"/>
      <c r="H16" s="1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8" ht="15.75">
      <c r="A17" s="47" t="s">
        <v>64</v>
      </c>
      <c r="B17" s="64" t="s">
        <v>65</v>
      </c>
      <c r="C17" s="65">
        <f>C9+C13+C16</f>
        <v>4572000</v>
      </c>
      <c r="D17" s="45">
        <f>(D9+D13+D16)</f>
        <v>9441917</v>
      </c>
      <c r="E17" s="45">
        <f>(E9+E13+E16)</f>
        <v>5189399</v>
      </c>
      <c r="F17" s="123"/>
      <c r="G17" s="123"/>
      <c r="H17" s="123"/>
    </row>
    <row r="18" spans="1:8" ht="15">
      <c r="A18" s="24" t="s">
        <v>176</v>
      </c>
      <c r="B18" s="63" t="s">
        <v>67</v>
      </c>
      <c r="C18" s="44">
        <v>1185003</v>
      </c>
      <c r="D18" s="44">
        <v>1185003</v>
      </c>
      <c r="E18" s="44">
        <v>0</v>
      </c>
      <c r="F18" s="123"/>
      <c r="G18" s="123"/>
      <c r="H18" s="123"/>
    </row>
    <row r="19" spans="1:8" ht="29.25" customHeight="1">
      <c r="A19" s="24" t="s">
        <v>175</v>
      </c>
      <c r="B19" s="63" t="s">
        <v>67</v>
      </c>
      <c r="C19" s="44">
        <v>1703009</v>
      </c>
      <c r="D19" s="44">
        <v>1703009</v>
      </c>
      <c r="E19" s="44">
        <v>0</v>
      </c>
      <c r="F19" s="123"/>
      <c r="G19" s="123"/>
      <c r="H19" s="123"/>
    </row>
    <row r="20" spans="1:8" ht="21.75" customHeight="1">
      <c r="A20" s="24" t="s">
        <v>174</v>
      </c>
      <c r="B20" s="63" t="s">
        <v>67</v>
      </c>
      <c r="C20" s="44">
        <v>240000</v>
      </c>
      <c r="D20" s="44">
        <v>240000</v>
      </c>
      <c r="E20" s="44">
        <v>0</v>
      </c>
      <c r="F20" s="123"/>
      <c r="G20" s="123"/>
      <c r="H20" s="123"/>
    </row>
    <row r="21" spans="1:8" ht="15">
      <c r="A21" s="24" t="s">
        <v>136</v>
      </c>
      <c r="B21" s="63" t="s">
        <v>67</v>
      </c>
      <c r="C21" s="44">
        <v>2054000</v>
      </c>
      <c r="D21" s="44">
        <v>2054000</v>
      </c>
      <c r="E21" s="44">
        <v>744706</v>
      </c>
      <c r="F21" s="123"/>
      <c r="G21" s="123"/>
      <c r="H21" s="123"/>
    </row>
    <row r="22" spans="1:8" ht="15">
      <c r="A22" s="34" t="s">
        <v>70</v>
      </c>
      <c r="B22" s="4" t="s">
        <v>69</v>
      </c>
      <c r="C22" s="45">
        <v>1399144</v>
      </c>
      <c r="D22" s="45">
        <v>1399144</v>
      </c>
      <c r="E22" s="45">
        <v>201071</v>
      </c>
      <c r="F22" s="123"/>
      <c r="G22" s="123"/>
      <c r="H22" s="123"/>
    </row>
    <row r="23" spans="1:8" ht="15.75">
      <c r="A23" s="47" t="s">
        <v>71</v>
      </c>
      <c r="B23" s="64" t="s">
        <v>72</v>
      </c>
      <c r="C23" s="65">
        <f>SUM(C18:C22)</f>
        <v>6581156</v>
      </c>
      <c r="D23" s="45">
        <f>SUM(D18:D22)</f>
        <v>6581156</v>
      </c>
      <c r="E23" s="45">
        <f>SUM(E18:E22)</f>
        <v>945777</v>
      </c>
      <c r="F23" s="123"/>
      <c r="G23" s="123"/>
      <c r="H23" s="123"/>
    </row>
    <row r="24" spans="4:10" ht="15">
      <c r="D24" s="123"/>
      <c r="E24" s="123"/>
      <c r="F24" s="123"/>
      <c r="G24" s="123"/>
      <c r="H24" s="123"/>
      <c r="J24" s="3"/>
    </row>
    <row r="25" spans="4:10" ht="15">
      <c r="D25" s="123"/>
      <c r="E25" s="123"/>
      <c r="F25" s="123"/>
      <c r="G25" s="123"/>
      <c r="H25" s="123"/>
      <c r="J25" s="3"/>
    </row>
    <row r="26" spans="4:8" ht="15">
      <c r="D26" s="123"/>
      <c r="E26" s="123"/>
      <c r="F26" s="123"/>
      <c r="G26" s="123"/>
      <c r="H26" s="123"/>
    </row>
    <row r="27" spans="4:256" ht="15">
      <c r="D27" s="124"/>
      <c r="E27" s="124"/>
      <c r="F27" s="124"/>
      <c r="G27" s="124"/>
      <c r="H27" s="124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</sheetData>
  <sheetProtection/>
  <mergeCells count="3"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7.140625" style="59" customWidth="1"/>
    <col min="2" max="2" width="16.421875" style="59" customWidth="1"/>
    <col min="3" max="3" width="15.8515625" style="3" bestFit="1" customWidth="1"/>
    <col min="4" max="4" width="11.28125" style="59" bestFit="1" customWidth="1"/>
    <col min="5" max="7" width="8.8515625" style="59" bestFit="1" customWidth="1"/>
    <col min="8" max="8" width="8.28125" style="59" bestFit="1" customWidth="1"/>
    <col min="9" max="16384" width="9.140625" style="59" customWidth="1"/>
  </cols>
  <sheetData>
    <row r="1" spans="1:3" ht="15">
      <c r="A1" s="151"/>
      <c r="B1" s="151"/>
      <c r="C1" s="151"/>
    </row>
    <row r="2" spans="1:8" ht="15">
      <c r="A2" s="143" t="s">
        <v>229</v>
      </c>
      <c r="B2" s="144"/>
      <c r="C2" s="144"/>
      <c r="D2" s="50"/>
      <c r="E2" s="50"/>
      <c r="F2" s="113"/>
      <c r="G2" s="131"/>
      <c r="H2" s="131"/>
    </row>
    <row r="3" spans="1:8" ht="15.75">
      <c r="A3" s="145" t="s">
        <v>167</v>
      </c>
      <c r="B3" s="144"/>
      <c r="C3" s="144"/>
      <c r="D3" s="50"/>
      <c r="E3" s="50"/>
      <c r="F3" s="119"/>
      <c r="G3" s="131"/>
      <c r="H3" s="131"/>
    </row>
    <row r="4" spans="1:8" ht="15">
      <c r="A4" s="157" t="s">
        <v>199</v>
      </c>
      <c r="B4" s="158"/>
      <c r="C4" s="158"/>
      <c r="D4" s="113"/>
      <c r="E4" s="113"/>
      <c r="F4" s="113"/>
      <c r="G4" s="113"/>
      <c r="H4" s="113"/>
    </row>
    <row r="5" ht="19.5">
      <c r="A5" s="2"/>
    </row>
    <row r="6" ht="15">
      <c r="C6" s="55"/>
    </row>
    <row r="7" spans="1:8" ht="39.75" customHeight="1">
      <c r="A7" s="125" t="s">
        <v>0</v>
      </c>
      <c r="B7" s="7" t="s">
        <v>1</v>
      </c>
      <c r="C7" s="6" t="s">
        <v>200</v>
      </c>
      <c r="D7" s="6" t="s">
        <v>202</v>
      </c>
      <c r="E7" s="129"/>
      <c r="F7" s="129"/>
      <c r="G7" s="129"/>
      <c r="H7" s="130"/>
    </row>
    <row r="8" spans="1:8" ht="27.75" customHeight="1">
      <c r="A8" s="126" t="s">
        <v>220</v>
      </c>
      <c r="B8" s="127" t="s">
        <v>210</v>
      </c>
      <c r="C8" s="45">
        <v>29207126</v>
      </c>
      <c r="D8" s="45">
        <v>29369696</v>
      </c>
      <c r="E8" s="123"/>
      <c r="F8" s="123"/>
      <c r="G8" s="123"/>
      <c r="H8" s="123"/>
    </row>
    <row r="18" ht="15">
      <c r="V18" s="12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64.140625" style="59" customWidth="1"/>
    <col min="2" max="2" width="8.57421875" style="59" customWidth="1"/>
    <col min="3" max="3" width="13.7109375" style="59" customWidth="1"/>
    <col min="4" max="4" width="12.28125" style="59" customWidth="1"/>
    <col min="5" max="5" width="12.7109375" style="59" customWidth="1"/>
    <col min="6" max="6" width="13.140625" style="59" customWidth="1"/>
    <col min="7" max="7" width="13.28125" style="59" customWidth="1"/>
    <col min="8" max="8" width="13.8515625" style="59" customWidth="1"/>
    <col min="9" max="9" width="12.7109375" style="59" customWidth="1"/>
    <col min="10" max="13" width="10.7109375" style="59" bestFit="1" customWidth="1"/>
    <col min="14" max="14" width="12.00390625" style="59" customWidth="1"/>
    <col min="15" max="15" width="14.140625" style="59" customWidth="1"/>
    <col min="16" max="16" width="11.8515625" style="3" bestFit="1" customWidth="1"/>
    <col min="17" max="17" width="10.421875" style="59" customWidth="1"/>
    <col min="18" max="16384" width="9.140625" style="59" customWidth="1"/>
  </cols>
  <sheetData>
    <row r="1" spans="1:15" ht="15">
      <c r="A1" s="143" t="s">
        <v>230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5.75">
      <c r="A2" s="145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">
      <c r="A3" s="159" t="s">
        <v>137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7" ht="28.5">
      <c r="A4" s="67" t="s">
        <v>0</v>
      </c>
      <c r="B4" s="68" t="s">
        <v>1</v>
      </c>
      <c r="C4" s="69" t="s">
        <v>138</v>
      </c>
      <c r="D4" s="69" t="s">
        <v>139</v>
      </c>
      <c r="E4" s="69" t="s">
        <v>140</v>
      </c>
      <c r="F4" s="69" t="s">
        <v>141</v>
      </c>
      <c r="G4" s="69" t="s">
        <v>142</v>
      </c>
      <c r="H4" s="69" t="s">
        <v>143</v>
      </c>
      <c r="I4" s="69" t="s">
        <v>144</v>
      </c>
      <c r="J4" s="69" t="s">
        <v>145</v>
      </c>
      <c r="K4" s="69" t="s">
        <v>146</v>
      </c>
      <c r="L4" s="69" t="s">
        <v>147</v>
      </c>
      <c r="M4" s="69" t="s">
        <v>148</v>
      </c>
      <c r="N4" s="69" t="s">
        <v>149</v>
      </c>
      <c r="O4" s="70" t="s">
        <v>150</v>
      </c>
      <c r="P4" s="71"/>
      <c r="Q4" s="72"/>
    </row>
    <row r="5" spans="1:18" ht="15">
      <c r="A5" s="73" t="s">
        <v>2</v>
      </c>
      <c r="B5" s="73" t="s">
        <v>3</v>
      </c>
      <c r="C5" s="44">
        <v>532578</v>
      </c>
      <c r="D5" s="44">
        <v>532578</v>
      </c>
      <c r="E5" s="44">
        <v>532578</v>
      </c>
      <c r="F5" s="44">
        <v>532578</v>
      </c>
      <c r="G5" s="44">
        <v>532578</v>
      </c>
      <c r="H5" s="44">
        <v>532578</v>
      </c>
      <c r="I5" s="44">
        <v>532578</v>
      </c>
      <c r="J5" s="44">
        <v>532578</v>
      </c>
      <c r="K5" s="44">
        <v>532578</v>
      </c>
      <c r="L5" s="44">
        <v>532578</v>
      </c>
      <c r="M5" s="44">
        <v>532578</v>
      </c>
      <c r="N5" s="44">
        <v>532583</v>
      </c>
      <c r="O5" s="10">
        <v>6390941</v>
      </c>
      <c r="P5" s="71"/>
      <c r="Q5" s="71"/>
      <c r="R5" s="3"/>
    </row>
    <row r="6" spans="1:18" ht="15">
      <c r="A6" s="59" t="s">
        <v>205</v>
      </c>
      <c r="B6" s="59" t="s">
        <v>206</v>
      </c>
      <c r="C6" s="10"/>
      <c r="D6" s="10"/>
      <c r="E6" s="10"/>
      <c r="F6" s="10"/>
      <c r="G6" s="10">
        <v>43000</v>
      </c>
      <c r="H6" s="10"/>
      <c r="I6" s="10"/>
      <c r="J6" s="10"/>
      <c r="K6" s="10"/>
      <c r="L6" s="10"/>
      <c r="M6" s="10"/>
      <c r="N6" s="10"/>
      <c r="O6" s="10">
        <v>43000</v>
      </c>
      <c r="P6" s="71"/>
      <c r="Q6" s="72"/>
      <c r="R6" s="3"/>
    </row>
    <row r="7" spans="1:18" ht="15">
      <c r="A7" s="74" t="s">
        <v>4</v>
      </c>
      <c r="B7" s="75" t="s">
        <v>5</v>
      </c>
      <c r="C7" s="10"/>
      <c r="D7" s="10"/>
      <c r="E7" s="10"/>
      <c r="F7" s="10"/>
      <c r="G7" s="10"/>
      <c r="H7" s="10">
        <v>252173</v>
      </c>
      <c r="I7" s="10"/>
      <c r="J7" s="10"/>
      <c r="K7" s="10"/>
      <c r="L7" s="10"/>
      <c r="M7" s="10"/>
      <c r="N7" s="10"/>
      <c r="O7" s="10">
        <v>252173</v>
      </c>
      <c r="P7" s="71"/>
      <c r="Q7" s="72"/>
      <c r="R7" s="3"/>
    </row>
    <row r="8" spans="1:256" s="81" customFormat="1" ht="15">
      <c r="A8" s="76" t="s">
        <v>6</v>
      </c>
      <c r="B8" s="77" t="s">
        <v>7</v>
      </c>
      <c r="C8" s="78">
        <f>SUM(C5:C7)</f>
        <v>532578</v>
      </c>
      <c r="D8" s="78">
        <f aca="true" t="shared" si="0" ref="D8:N8">SUM(D5:D7)</f>
        <v>532578</v>
      </c>
      <c r="E8" s="78">
        <f t="shared" si="0"/>
        <v>532578</v>
      </c>
      <c r="F8" s="78">
        <f t="shared" si="0"/>
        <v>532578</v>
      </c>
      <c r="G8" s="78">
        <f t="shared" si="0"/>
        <v>575578</v>
      </c>
      <c r="H8" s="78">
        <f t="shared" si="0"/>
        <v>784751</v>
      </c>
      <c r="I8" s="78">
        <f t="shared" si="0"/>
        <v>532578</v>
      </c>
      <c r="J8" s="78">
        <f t="shared" si="0"/>
        <v>532578</v>
      </c>
      <c r="K8" s="78">
        <f t="shared" si="0"/>
        <v>532578</v>
      </c>
      <c r="L8" s="78">
        <f t="shared" si="0"/>
        <v>532578</v>
      </c>
      <c r="M8" s="78">
        <f t="shared" si="0"/>
        <v>532578</v>
      </c>
      <c r="N8" s="78">
        <f t="shared" si="0"/>
        <v>532583</v>
      </c>
      <c r="O8" s="78">
        <f>SUM(O5:O7)</f>
        <v>6686114</v>
      </c>
      <c r="P8" s="71"/>
      <c r="Q8" s="79"/>
      <c r="R8" s="3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18" ht="15">
      <c r="A9" s="82" t="s">
        <v>8</v>
      </c>
      <c r="B9" s="75" t="s">
        <v>9</v>
      </c>
      <c r="C9" s="10">
        <v>299000</v>
      </c>
      <c r="D9" s="10">
        <v>299000</v>
      </c>
      <c r="E9" s="10">
        <v>299000</v>
      </c>
      <c r="F9" s="10">
        <v>299000</v>
      </c>
      <c r="G9" s="10">
        <v>299000</v>
      </c>
      <c r="H9" s="10">
        <v>299000</v>
      </c>
      <c r="I9" s="10">
        <v>299000</v>
      </c>
      <c r="J9" s="10">
        <v>299000</v>
      </c>
      <c r="K9" s="10">
        <v>299000</v>
      </c>
      <c r="L9" s="10">
        <v>299000</v>
      </c>
      <c r="M9" s="10">
        <v>299000</v>
      </c>
      <c r="N9" s="10">
        <v>299000</v>
      </c>
      <c r="O9" s="10">
        <v>3588000</v>
      </c>
      <c r="P9" s="71"/>
      <c r="Q9" s="72"/>
      <c r="R9" s="3"/>
    </row>
    <row r="10" spans="1:18" ht="30">
      <c r="A10" s="82" t="s">
        <v>10</v>
      </c>
      <c r="B10" s="75" t="s">
        <v>11</v>
      </c>
      <c r="C10" s="10">
        <v>78333</v>
      </c>
      <c r="D10" s="10">
        <v>78333</v>
      </c>
      <c r="E10" s="10">
        <v>78333</v>
      </c>
      <c r="F10" s="10">
        <v>78333</v>
      </c>
      <c r="G10" s="10">
        <v>78333</v>
      </c>
      <c r="H10" s="10">
        <v>78333</v>
      </c>
      <c r="I10" s="10">
        <v>78333</v>
      </c>
      <c r="J10" s="10">
        <v>78333</v>
      </c>
      <c r="K10" s="10">
        <v>78333</v>
      </c>
      <c r="L10" s="10">
        <v>78333</v>
      </c>
      <c r="M10" s="10">
        <v>78333</v>
      </c>
      <c r="N10" s="10">
        <v>78337</v>
      </c>
      <c r="O10" s="10">
        <v>940000</v>
      </c>
      <c r="P10" s="71"/>
      <c r="Q10" s="72"/>
      <c r="R10" s="3"/>
    </row>
    <row r="11" spans="1:256" s="81" customFormat="1" ht="15">
      <c r="A11" s="83" t="s">
        <v>12</v>
      </c>
      <c r="B11" s="77" t="s">
        <v>13</v>
      </c>
      <c r="C11" s="78">
        <f>SUM(C9:C10)</f>
        <v>377333</v>
      </c>
      <c r="D11" s="78">
        <f aca="true" t="shared" si="1" ref="D11:N11">SUM(D9:D10)</f>
        <v>377333</v>
      </c>
      <c r="E11" s="78">
        <f t="shared" si="1"/>
        <v>377333</v>
      </c>
      <c r="F11" s="78">
        <f t="shared" si="1"/>
        <v>377333</v>
      </c>
      <c r="G11" s="78">
        <f t="shared" si="1"/>
        <v>377333</v>
      </c>
      <c r="H11" s="78">
        <f t="shared" si="1"/>
        <v>377333</v>
      </c>
      <c r="I11" s="78">
        <f t="shared" si="1"/>
        <v>377333</v>
      </c>
      <c r="J11" s="78">
        <f t="shared" si="1"/>
        <v>377333</v>
      </c>
      <c r="K11" s="78">
        <f t="shared" si="1"/>
        <v>377333</v>
      </c>
      <c r="L11" s="78">
        <f t="shared" si="1"/>
        <v>377333</v>
      </c>
      <c r="M11" s="78">
        <f t="shared" si="1"/>
        <v>377333</v>
      </c>
      <c r="N11" s="78">
        <f t="shared" si="1"/>
        <v>377337</v>
      </c>
      <c r="O11" s="78">
        <f>SUM(O9:O10)</f>
        <v>4528000</v>
      </c>
      <c r="P11" s="71"/>
      <c r="Q11" s="79"/>
      <c r="R11" s="3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 ht="15">
      <c r="A12" s="84" t="s">
        <v>14</v>
      </c>
      <c r="B12" s="85" t="s">
        <v>15</v>
      </c>
      <c r="C12" s="16">
        <f>SUM(C11,C8)</f>
        <v>909911</v>
      </c>
      <c r="D12" s="16">
        <f aca="true" t="shared" si="2" ref="D12:N12">SUM(D11,D8)</f>
        <v>909911</v>
      </c>
      <c r="E12" s="16">
        <f t="shared" si="2"/>
        <v>909911</v>
      </c>
      <c r="F12" s="16">
        <f t="shared" si="2"/>
        <v>909911</v>
      </c>
      <c r="G12" s="16">
        <f t="shared" si="2"/>
        <v>952911</v>
      </c>
      <c r="H12" s="16">
        <f t="shared" si="2"/>
        <v>1162084</v>
      </c>
      <c r="I12" s="16">
        <f t="shared" si="2"/>
        <v>909911</v>
      </c>
      <c r="J12" s="16">
        <f t="shared" si="2"/>
        <v>909911</v>
      </c>
      <c r="K12" s="16">
        <f t="shared" si="2"/>
        <v>909911</v>
      </c>
      <c r="L12" s="16">
        <f t="shared" si="2"/>
        <v>909911</v>
      </c>
      <c r="M12" s="16">
        <f t="shared" si="2"/>
        <v>909911</v>
      </c>
      <c r="N12" s="16">
        <f t="shared" si="2"/>
        <v>909920</v>
      </c>
      <c r="O12" s="16">
        <f>SUM(O11,O8)</f>
        <v>11214114</v>
      </c>
      <c r="P12" s="71"/>
      <c r="Q12" s="86"/>
      <c r="R12" s="3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5">
      <c r="A13" s="87" t="s">
        <v>16</v>
      </c>
      <c r="B13" s="85" t="s">
        <v>17</v>
      </c>
      <c r="C13" s="16">
        <v>126088</v>
      </c>
      <c r="D13" s="16">
        <v>126088</v>
      </c>
      <c r="E13" s="16">
        <v>126088</v>
      </c>
      <c r="F13" s="16">
        <v>126088</v>
      </c>
      <c r="G13" s="16">
        <v>126088</v>
      </c>
      <c r="H13" s="16">
        <v>126088</v>
      </c>
      <c r="I13" s="16">
        <v>126088</v>
      </c>
      <c r="J13" s="16">
        <v>126088</v>
      </c>
      <c r="K13" s="16">
        <v>126088</v>
      </c>
      <c r="L13" s="16">
        <v>126088</v>
      </c>
      <c r="M13" s="16">
        <v>126088</v>
      </c>
      <c r="N13" s="16">
        <v>126086</v>
      </c>
      <c r="O13" s="16">
        <v>1513054</v>
      </c>
      <c r="P13" s="71"/>
      <c r="Q13" s="86"/>
      <c r="R13" s="3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18" ht="15">
      <c r="A14" s="82" t="s">
        <v>120</v>
      </c>
      <c r="B14" s="75" t="s">
        <v>19</v>
      </c>
      <c r="C14" s="10">
        <v>18016</v>
      </c>
      <c r="D14" s="10">
        <v>18016</v>
      </c>
      <c r="E14" s="10">
        <v>18016</v>
      </c>
      <c r="F14" s="10">
        <v>18016</v>
      </c>
      <c r="G14" s="10">
        <v>18016</v>
      </c>
      <c r="H14" s="10">
        <v>18016</v>
      </c>
      <c r="I14" s="10">
        <v>18016</v>
      </c>
      <c r="J14" s="10">
        <v>18016</v>
      </c>
      <c r="K14" s="10">
        <v>18016</v>
      </c>
      <c r="L14" s="10">
        <v>18016</v>
      </c>
      <c r="M14" s="10">
        <v>18016</v>
      </c>
      <c r="N14" s="10">
        <v>18014</v>
      </c>
      <c r="O14" s="10">
        <v>216190</v>
      </c>
      <c r="P14" s="71"/>
      <c r="Q14" s="72"/>
      <c r="R14" s="3"/>
    </row>
    <row r="15" spans="1:18" ht="15">
      <c r="A15" s="82" t="s">
        <v>151</v>
      </c>
      <c r="B15" s="75" t="s">
        <v>21</v>
      </c>
      <c r="C15" s="10">
        <v>133333</v>
      </c>
      <c r="D15" s="10">
        <v>133333</v>
      </c>
      <c r="E15" s="10">
        <v>133333</v>
      </c>
      <c r="F15" s="10">
        <v>133333</v>
      </c>
      <c r="G15" s="10">
        <v>133333</v>
      </c>
      <c r="H15" s="10">
        <v>133333</v>
      </c>
      <c r="I15" s="10">
        <v>133333</v>
      </c>
      <c r="J15" s="10">
        <v>133333</v>
      </c>
      <c r="K15" s="10">
        <v>133333</v>
      </c>
      <c r="L15" s="10">
        <v>133333</v>
      </c>
      <c r="M15" s="10">
        <v>133333</v>
      </c>
      <c r="N15" s="10">
        <v>133337</v>
      </c>
      <c r="O15" s="10">
        <v>1600000</v>
      </c>
      <c r="P15" s="71"/>
      <c r="Q15" s="72"/>
      <c r="R15" s="3"/>
    </row>
    <row r="16" spans="1:256" s="81" customFormat="1" ht="15">
      <c r="A16" s="83" t="s">
        <v>22</v>
      </c>
      <c r="B16" s="77" t="s">
        <v>23</v>
      </c>
      <c r="C16" s="78">
        <f>SUM(C14:C15)</f>
        <v>151349</v>
      </c>
      <c r="D16" s="78">
        <f aca="true" t="shared" si="3" ref="D16:N16">SUM(D14:D15)</f>
        <v>151349</v>
      </c>
      <c r="E16" s="78">
        <f t="shared" si="3"/>
        <v>151349</v>
      </c>
      <c r="F16" s="78">
        <f t="shared" si="3"/>
        <v>151349</v>
      </c>
      <c r="G16" s="78">
        <f t="shared" si="3"/>
        <v>151349</v>
      </c>
      <c r="H16" s="78">
        <f t="shared" si="3"/>
        <v>151349</v>
      </c>
      <c r="I16" s="78">
        <f t="shared" si="3"/>
        <v>151349</v>
      </c>
      <c r="J16" s="78">
        <f t="shared" si="3"/>
        <v>151349</v>
      </c>
      <c r="K16" s="78">
        <f t="shared" si="3"/>
        <v>151349</v>
      </c>
      <c r="L16" s="78">
        <f t="shared" si="3"/>
        <v>151349</v>
      </c>
      <c r="M16" s="78">
        <f t="shared" si="3"/>
        <v>151349</v>
      </c>
      <c r="N16" s="78">
        <f t="shared" si="3"/>
        <v>151351</v>
      </c>
      <c r="O16" s="78">
        <f>SUM(O14:O15)</f>
        <v>1816190</v>
      </c>
      <c r="P16" s="71"/>
      <c r="Q16" s="79"/>
      <c r="R16" s="3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spans="1:18" ht="15">
      <c r="A17" s="82" t="s">
        <v>24</v>
      </c>
      <c r="B17" s="75" t="s">
        <v>25</v>
      </c>
      <c r="C17" s="10">
        <v>4657</v>
      </c>
      <c r="D17" s="10">
        <v>4657</v>
      </c>
      <c r="E17" s="10">
        <v>4657</v>
      </c>
      <c r="F17" s="10">
        <v>4657</v>
      </c>
      <c r="G17" s="10">
        <v>4657</v>
      </c>
      <c r="H17" s="10">
        <v>4657</v>
      </c>
      <c r="I17" s="10">
        <v>4657</v>
      </c>
      <c r="J17" s="10">
        <v>4657</v>
      </c>
      <c r="K17" s="10">
        <v>4657</v>
      </c>
      <c r="L17" s="10">
        <v>4657</v>
      </c>
      <c r="M17" s="10">
        <v>4657</v>
      </c>
      <c r="N17" s="10">
        <v>4657</v>
      </c>
      <c r="O17" s="10">
        <v>55884</v>
      </c>
      <c r="P17" s="71"/>
      <c r="Q17" s="72"/>
      <c r="R17" s="3"/>
    </row>
    <row r="18" spans="1:18" ht="15">
      <c r="A18" s="82" t="s">
        <v>26</v>
      </c>
      <c r="B18" s="75" t="s">
        <v>27</v>
      </c>
      <c r="C18" s="10">
        <v>20833</v>
      </c>
      <c r="D18" s="10">
        <v>20833</v>
      </c>
      <c r="E18" s="10">
        <v>20833</v>
      </c>
      <c r="F18" s="10">
        <v>20833</v>
      </c>
      <c r="G18" s="10">
        <v>20833</v>
      </c>
      <c r="H18" s="10">
        <v>20833</v>
      </c>
      <c r="I18" s="10">
        <v>20833</v>
      </c>
      <c r="J18" s="10">
        <v>20833</v>
      </c>
      <c r="K18" s="10">
        <v>20833</v>
      </c>
      <c r="L18" s="10">
        <v>20833</v>
      </c>
      <c r="M18" s="10">
        <v>20833</v>
      </c>
      <c r="N18" s="10">
        <v>20837</v>
      </c>
      <c r="O18" s="10">
        <v>250000</v>
      </c>
      <c r="P18" s="71"/>
      <c r="Q18" s="72"/>
      <c r="R18" s="3"/>
    </row>
    <row r="19" spans="1:256" s="81" customFormat="1" ht="15">
      <c r="A19" s="83" t="s">
        <v>28</v>
      </c>
      <c r="B19" s="77" t="s">
        <v>29</v>
      </c>
      <c r="C19" s="78">
        <f>SUM(C17:C18)</f>
        <v>25490</v>
      </c>
      <c r="D19" s="78">
        <f aca="true" t="shared" si="4" ref="D19:N19">SUM(D17:D18)</f>
        <v>25490</v>
      </c>
      <c r="E19" s="78">
        <f t="shared" si="4"/>
        <v>25490</v>
      </c>
      <c r="F19" s="78">
        <f t="shared" si="4"/>
        <v>25490</v>
      </c>
      <c r="G19" s="78">
        <f t="shared" si="4"/>
        <v>25490</v>
      </c>
      <c r="H19" s="78">
        <f t="shared" si="4"/>
        <v>25490</v>
      </c>
      <c r="I19" s="78">
        <f t="shared" si="4"/>
        <v>25490</v>
      </c>
      <c r="J19" s="78">
        <f t="shared" si="4"/>
        <v>25490</v>
      </c>
      <c r="K19" s="78">
        <f t="shared" si="4"/>
        <v>25490</v>
      </c>
      <c r="L19" s="78">
        <f t="shared" si="4"/>
        <v>25490</v>
      </c>
      <c r="M19" s="78">
        <f t="shared" si="4"/>
        <v>25490</v>
      </c>
      <c r="N19" s="78">
        <f t="shared" si="4"/>
        <v>25494</v>
      </c>
      <c r="O19" s="78">
        <f>SUM(O17:O18)</f>
        <v>305884</v>
      </c>
      <c r="P19" s="71"/>
      <c r="Q19" s="79"/>
      <c r="R19" s="3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</row>
    <row r="20" spans="1:18" ht="15">
      <c r="A20" s="82" t="s">
        <v>30</v>
      </c>
      <c r="B20" s="75" t="s">
        <v>31</v>
      </c>
      <c r="C20" s="44">
        <v>229167</v>
      </c>
      <c r="D20" s="44">
        <v>229167</v>
      </c>
      <c r="E20" s="44">
        <v>229167</v>
      </c>
      <c r="F20" s="44">
        <v>229167</v>
      </c>
      <c r="G20" s="44">
        <v>229167</v>
      </c>
      <c r="H20" s="44">
        <v>229167</v>
      </c>
      <c r="I20" s="44">
        <v>229167</v>
      </c>
      <c r="J20" s="44">
        <v>229167</v>
      </c>
      <c r="K20" s="44">
        <v>229167</v>
      </c>
      <c r="L20" s="44">
        <v>229167</v>
      </c>
      <c r="M20" s="44">
        <v>229167</v>
      </c>
      <c r="N20" s="44">
        <v>229163</v>
      </c>
      <c r="O20" s="10">
        <v>2750000</v>
      </c>
      <c r="P20" s="71"/>
      <c r="Q20" s="72"/>
      <c r="R20" s="3"/>
    </row>
    <row r="21" spans="1:18" ht="15">
      <c r="A21" s="82" t="s">
        <v>32</v>
      </c>
      <c r="B21" s="75" t="s">
        <v>33</v>
      </c>
      <c r="C21" s="10">
        <v>102962</v>
      </c>
      <c r="D21" s="10">
        <v>102962</v>
      </c>
      <c r="E21" s="10">
        <v>102962</v>
      </c>
      <c r="F21" s="10">
        <v>102962</v>
      </c>
      <c r="G21" s="10">
        <v>102962</v>
      </c>
      <c r="H21" s="10">
        <v>102962</v>
      </c>
      <c r="I21" s="10">
        <v>102962</v>
      </c>
      <c r="J21" s="10">
        <v>102962</v>
      </c>
      <c r="K21" s="10">
        <v>102962</v>
      </c>
      <c r="L21" s="10">
        <v>102962</v>
      </c>
      <c r="M21" s="10">
        <v>102962</v>
      </c>
      <c r="N21" s="10">
        <v>102956</v>
      </c>
      <c r="O21" s="10">
        <v>1235538</v>
      </c>
      <c r="P21" s="71"/>
      <c r="Q21" s="72"/>
      <c r="R21" s="3"/>
    </row>
    <row r="22" spans="1:18" ht="15">
      <c r="A22" s="82" t="s">
        <v>34</v>
      </c>
      <c r="B22" s="75" t="s">
        <v>35</v>
      </c>
      <c r="C22" s="10">
        <v>274650</v>
      </c>
      <c r="D22" s="10">
        <v>274650</v>
      </c>
      <c r="E22" s="10">
        <v>274650</v>
      </c>
      <c r="F22" s="10">
        <v>274650</v>
      </c>
      <c r="G22" s="10">
        <v>274650</v>
      </c>
      <c r="H22" s="10">
        <v>274650</v>
      </c>
      <c r="I22" s="10">
        <v>274650</v>
      </c>
      <c r="J22" s="10">
        <v>274650</v>
      </c>
      <c r="K22" s="10">
        <v>274650</v>
      </c>
      <c r="L22" s="10">
        <v>274650</v>
      </c>
      <c r="M22" s="10">
        <v>274650</v>
      </c>
      <c r="N22" s="10">
        <v>274650</v>
      </c>
      <c r="O22" s="10">
        <v>3295800</v>
      </c>
      <c r="P22" s="71"/>
      <c r="Q22" s="72"/>
      <c r="R22" s="3"/>
    </row>
    <row r="23" spans="1:18" ht="15">
      <c r="A23" s="82" t="s">
        <v>36</v>
      </c>
      <c r="B23" s="75" t="s">
        <v>37</v>
      </c>
      <c r="C23" s="10">
        <v>11667</v>
      </c>
      <c r="D23" s="10">
        <v>11667</v>
      </c>
      <c r="E23" s="10">
        <v>11667</v>
      </c>
      <c r="F23" s="10">
        <v>11667</v>
      </c>
      <c r="G23" s="10">
        <v>11667</v>
      </c>
      <c r="H23" s="10">
        <v>11667</v>
      </c>
      <c r="I23" s="10">
        <v>11667</v>
      </c>
      <c r="J23" s="10">
        <v>11667</v>
      </c>
      <c r="K23" s="10">
        <v>11667</v>
      </c>
      <c r="L23" s="10">
        <v>11667</v>
      </c>
      <c r="M23" s="10">
        <v>11667</v>
      </c>
      <c r="N23" s="10">
        <v>11663</v>
      </c>
      <c r="O23" s="10">
        <v>140000</v>
      </c>
      <c r="P23" s="71"/>
      <c r="Q23" s="72"/>
      <c r="R23" s="3"/>
    </row>
    <row r="24" spans="1:18" ht="15">
      <c r="A24" s="82" t="s">
        <v>38</v>
      </c>
      <c r="B24" s="75" t="s">
        <v>39</v>
      </c>
      <c r="C24" s="10">
        <v>557500</v>
      </c>
      <c r="D24" s="10">
        <v>557500</v>
      </c>
      <c r="E24" s="10">
        <v>557500</v>
      </c>
      <c r="F24" s="10">
        <v>557500</v>
      </c>
      <c r="G24" s="10">
        <v>557500</v>
      </c>
      <c r="H24" s="10">
        <v>557500</v>
      </c>
      <c r="I24" s="10">
        <v>557500</v>
      </c>
      <c r="J24" s="10">
        <v>557500</v>
      </c>
      <c r="K24" s="10">
        <v>557500</v>
      </c>
      <c r="L24" s="10">
        <v>557500</v>
      </c>
      <c r="M24" s="10">
        <v>557500</v>
      </c>
      <c r="N24" s="10">
        <v>557500</v>
      </c>
      <c r="O24" s="10">
        <v>6690000</v>
      </c>
      <c r="P24" s="71"/>
      <c r="Q24" s="72"/>
      <c r="R24" s="3"/>
    </row>
    <row r="25" spans="1:256" s="81" customFormat="1" ht="15">
      <c r="A25" s="83" t="s">
        <v>152</v>
      </c>
      <c r="B25" s="77" t="s">
        <v>41</v>
      </c>
      <c r="C25" s="78">
        <f>SUM(C20:C24)</f>
        <v>1175946</v>
      </c>
      <c r="D25" s="78">
        <f aca="true" t="shared" si="5" ref="D25:N25">SUM(D20:D24)</f>
        <v>1175946</v>
      </c>
      <c r="E25" s="78">
        <f t="shared" si="5"/>
        <v>1175946</v>
      </c>
      <c r="F25" s="78">
        <f t="shared" si="5"/>
        <v>1175946</v>
      </c>
      <c r="G25" s="78">
        <f t="shared" si="5"/>
        <v>1175946</v>
      </c>
      <c r="H25" s="78">
        <f t="shared" si="5"/>
        <v>1175946</v>
      </c>
      <c r="I25" s="78">
        <f t="shared" si="5"/>
        <v>1175946</v>
      </c>
      <c r="J25" s="78">
        <f t="shared" si="5"/>
        <v>1175946</v>
      </c>
      <c r="K25" s="78">
        <f t="shared" si="5"/>
        <v>1175946</v>
      </c>
      <c r="L25" s="78">
        <f t="shared" si="5"/>
        <v>1175946</v>
      </c>
      <c r="M25" s="78">
        <f t="shared" si="5"/>
        <v>1175946</v>
      </c>
      <c r="N25" s="78">
        <f t="shared" si="5"/>
        <v>1175932</v>
      </c>
      <c r="O25" s="78">
        <f>SUM(O20:O24)</f>
        <v>14111338</v>
      </c>
      <c r="P25" s="71"/>
      <c r="Q25" s="79"/>
      <c r="R25" s="3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</row>
    <row r="26" spans="1:18" ht="15">
      <c r="A26" s="82" t="s">
        <v>153</v>
      </c>
      <c r="B26" s="75" t="s">
        <v>121</v>
      </c>
      <c r="C26" s="10">
        <v>280077</v>
      </c>
      <c r="D26" s="10">
        <v>280077</v>
      </c>
      <c r="E26" s="10">
        <v>280077</v>
      </c>
      <c r="F26" s="10">
        <v>280077</v>
      </c>
      <c r="G26" s="10">
        <v>280077</v>
      </c>
      <c r="H26" s="10">
        <v>280077</v>
      </c>
      <c r="I26" s="10">
        <v>280077</v>
      </c>
      <c r="J26" s="10">
        <v>280077</v>
      </c>
      <c r="K26" s="10">
        <v>280077</v>
      </c>
      <c r="L26" s="10">
        <v>280077</v>
      </c>
      <c r="M26" s="10">
        <v>280077</v>
      </c>
      <c r="N26" s="10">
        <v>280074</v>
      </c>
      <c r="O26" s="10">
        <v>3360921</v>
      </c>
      <c r="P26" s="71"/>
      <c r="Q26" s="72"/>
      <c r="R26" s="3"/>
    </row>
    <row r="27" spans="1:18" ht="15">
      <c r="A27" s="82" t="s">
        <v>122</v>
      </c>
      <c r="B27" s="75" t="s">
        <v>42</v>
      </c>
      <c r="C27" s="10"/>
      <c r="D27" s="10"/>
      <c r="E27" s="10"/>
      <c r="F27" s="10"/>
      <c r="G27" s="10"/>
      <c r="H27" s="10">
        <v>5000</v>
      </c>
      <c r="I27" s="10"/>
      <c r="J27" s="10"/>
      <c r="K27" s="10"/>
      <c r="L27" s="10"/>
      <c r="M27" s="10"/>
      <c r="N27" s="10"/>
      <c r="O27" s="10">
        <v>5000</v>
      </c>
      <c r="P27" s="71"/>
      <c r="Q27" s="72"/>
      <c r="R27" s="3"/>
    </row>
    <row r="28" spans="1:256" s="81" customFormat="1" ht="15">
      <c r="A28" s="83" t="s">
        <v>154</v>
      </c>
      <c r="B28" s="77" t="s">
        <v>43</v>
      </c>
      <c r="C28" s="78">
        <f>SUM(C26:C27)</f>
        <v>280077</v>
      </c>
      <c r="D28" s="78">
        <f aca="true" t="shared" si="6" ref="D28:N28">SUM(D26:D27)</f>
        <v>280077</v>
      </c>
      <c r="E28" s="78">
        <f t="shared" si="6"/>
        <v>280077</v>
      </c>
      <c r="F28" s="78">
        <f t="shared" si="6"/>
        <v>280077</v>
      </c>
      <c r="G28" s="78">
        <f t="shared" si="6"/>
        <v>280077</v>
      </c>
      <c r="H28" s="78">
        <f t="shared" si="6"/>
        <v>285077</v>
      </c>
      <c r="I28" s="78">
        <f t="shared" si="6"/>
        <v>280077</v>
      </c>
      <c r="J28" s="78">
        <f t="shared" si="6"/>
        <v>280077</v>
      </c>
      <c r="K28" s="78">
        <f t="shared" si="6"/>
        <v>280077</v>
      </c>
      <c r="L28" s="78">
        <f t="shared" si="6"/>
        <v>280077</v>
      </c>
      <c r="M28" s="78">
        <f t="shared" si="6"/>
        <v>280077</v>
      </c>
      <c r="N28" s="78">
        <f t="shared" si="6"/>
        <v>280074</v>
      </c>
      <c r="O28" s="78">
        <f>SUM(O26:O27)</f>
        <v>3365921</v>
      </c>
      <c r="P28" s="71"/>
      <c r="Q28" s="79"/>
      <c r="R28" s="3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</row>
    <row r="29" spans="1:256" ht="15">
      <c r="A29" s="87" t="s">
        <v>44</v>
      </c>
      <c r="B29" s="85" t="s">
        <v>45</v>
      </c>
      <c r="C29" s="16">
        <f>C16+C19+C25+C28</f>
        <v>1632862</v>
      </c>
      <c r="D29" s="16">
        <f aca="true" t="shared" si="7" ref="D29:N29">D16+D19+D25+D28</f>
        <v>1632862</v>
      </c>
      <c r="E29" s="16">
        <f t="shared" si="7"/>
        <v>1632862</v>
      </c>
      <c r="F29" s="16">
        <f t="shared" si="7"/>
        <v>1632862</v>
      </c>
      <c r="G29" s="16">
        <f t="shared" si="7"/>
        <v>1632862</v>
      </c>
      <c r="H29" s="16">
        <f t="shared" si="7"/>
        <v>1637862</v>
      </c>
      <c r="I29" s="16">
        <f t="shared" si="7"/>
        <v>1632862</v>
      </c>
      <c r="J29" s="16">
        <f t="shared" si="7"/>
        <v>1632862</v>
      </c>
      <c r="K29" s="16">
        <f t="shared" si="7"/>
        <v>1632862</v>
      </c>
      <c r="L29" s="16">
        <f t="shared" si="7"/>
        <v>1632862</v>
      </c>
      <c r="M29" s="16">
        <f t="shared" si="7"/>
        <v>1632862</v>
      </c>
      <c r="N29" s="16">
        <f t="shared" si="7"/>
        <v>1632851</v>
      </c>
      <c r="O29" s="16">
        <f>(O16+O19+O25+O28)</f>
        <v>19599333</v>
      </c>
      <c r="P29" s="71"/>
      <c r="Q29" s="86"/>
      <c r="R29" s="3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18" ht="15">
      <c r="A30" s="88" t="s">
        <v>155</v>
      </c>
      <c r="B30" s="75" t="s">
        <v>47</v>
      </c>
      <c r="C30" s="10"/>
      <c r="D30" s="10"/>
      <c r="E30" s="10">
        <v>275000</v>
      </c>
      <c r="F30" s="10"/>
      <c r="G30" s="10"/>
      <c r="H30" s="10">
        <v>275000</v>
      </c>
      <c r="I30" s="10"/>
      <c r="J30" s="10"/>
      <c r="K30" s="10">
        <v>275000</v>
      </c>
      <c r="L30" s="10"/>
      <c r="M30" s="10"/>
      <c r="N30" s="10">
        <v>275000</v>
      </c>
      <c r="O30" s="10">
        <v>1100000</v>
      </c>
      <c r="P30" s="71"/>
      <c r="Q30" s="72"/>
      <c r="R30" s="3"/>
    </row>
    <row r="31" spans="1:256" ht="15">
      <c r="A31" s="89" t="s">
        <v>48</v>
      </c>
      <c r="B31" s="85" t="s">
        <v>49</v>
      </c>
      <c r="C31" s="16">
        <f>SUM(C30)</f>
        <v>0</v>
      </c>
      <c r="D31" s="16">
        <f aca="true" t="shared" si="8" ref="D31:N31">SUM(D30)</f>
        <v>0</v>
      </c>
      <c r="E31" s="16">
        <f t="shared" si="8"/>
        <v>275000</v>
      </c>
      <c r="F31" s="16">
        <f t="shared" si="8"/>
        <v>0</v>
      </c>
      <c r="G31" s="16">
        <f t="shared" si="8"/>
        <v>0</v>
      </c>
      <c r="H31" s="16">
        <f t="shared" si="8"/>
        <v>275000</v>
      </c>
      <c r="I31" s="16">
        <f t="shared" si="8"/>
        <v>0</v>
      </c>
      <c r="J31" s="16">
        <f t="shared" si="8"/>
        <v>0</v>
      </c>
      <c r="K31" s="16">
        <f t="shared" si="8"/>
        <v>275000</v>
      </c>
      <c r="L31" s="16">
        <f t="shared" si="8"/>
        <v>0</v>
      </c>
      <c r="M31" s="16">
        <f t="shared" si="8"/>
        <v>0</v>
      </c>
      <c r="N31" s="16">
        <f t="shared" si="8"/>
        <v>275000</v>
      </c>
      <c r="O31" s="16">
        <v>1100000</v>
      </c>
      <c r="P31" s="71"/>
      <c r="Q31" s="86"/>
      <c r="R31" s="3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18" ht="15">
      <c r="A32" s="88" t="s">
        <v>156</v>
      </c>
      <c r="B32" s="75" t="s">
        <v>128</v>
      </c>
      <c r="C32" s="10">
        <v>0</v>
      </c>
      <c r="D32" s="10">
        <v>0</v>
      </c>
      <c r="E32" s="10"/>
      <c r="F32" s="10">
        <v>645383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645383</v>
      </c>
      <c r="P32" s="71"/>
      <c r="Q32" s="72"/>
      <c r="R32" s="3"/>
    </row>
    <row r="33" spans="1:18" ht="15">
      <c r="A33" s="90" t="s">
        <v>50</v>
      </c>
      <c r="B33" s="75" t="s">
        <v>51</v>
      </c>
      <c r="C33" s="10">
        <v>30525</v>
      </c>
      <c r="D33" s="10">
        <v>30525</v>
      </c>
      <c r="E33" s="10">
        <v>30525</v>
      </c>
      <c r="F33" s="10">
        <v>30525</v>
      </c>
      <c r="G33" s="10">
        <v>30525</v>
      </c>
      <c r="H33" s="10">
        <v>30525</v>
      </c>
      <c r="I33" s="10">
        <v>30525</v>
      </c>
      <c r="J33" s="10">
        <v>30525</v>
      </c>
      <c r="K33" s="10">
        <v>30525</v>
      </c>
      <c r="L33" s="10">
        <v>30525</v>
      </c>
      <c r="M33" s="10">
        <v>30525</v>
      </c>
      <c r="N33" s="10">
        <v>30528</v>
      </c>
      <c r="O33" s="10">
        <v>366303</v>
      </c>
      <c r="P33" s="71"/>
      <c r="Q33" s="72"/>
      <c r="R33" s="3"/>
    </row>
    <row r="34" spans="1:18" ht="15">
      <c r="A34" s="90" t="s">
        <v>52</v>
      </c>
      <c r="B34" s="75" t="s">
        <v>54</v>
      </c>
      <c r="C34" s="10">
        <v>72000</v>
      </c>
      <c r="D34" s="10">
        <v>72000</v>
      </c>
      <c r="E34" s="10">
        <v>72000</v>
      </c>
      <c r="F34" s="10">
        <v>72000</v>
      </c>
      <c r="G34" s="10">
        <v>72000</v>
      </c>
      <c r="H34" s="10">
        <v>72000</v>
      </c>
      <c r="I34" s="10">
        <v>72000</v>
      </c>
      <c r="J34" s="10">
        <v>72000</v>
      </c>
      <c r="K34" s="10">
        <v>72000</v>
      </c>
      <c r="L34" s="10">
        <v>72000</v>
      </c>
      <c r="M34" s="10">
        <v>72000</v>
      </c>
      <c r="N34" s="10">
        <v>72000</v>
      </c>
      <c r="O34" s="10">
        <v>864000</v>
      </c>
      <c r="P34" s="71"/>
      <c r="Q34" s="72"/>
      <c r="R34" s="3"/>
    </row>
    <row r="35" spans="1:18" ht="15">
      <c r="A35" s="91" t="s">
        <v>53</v>
      </c>
      <c r="B35" s="75" t="s">
        <v>177</v>
      </c>
      <c r="C35" s="10">
        <v>2447475</v>
      </c>
      <c r="D35" s="10">
        <v>2447475</v>
      </c>
      <c r="E35" s="10">
        <v>2447475</v>
      </c>
      <c r="F35" s="10">
        <v>2447475</v>
      </c>
      <c r="G35" s="10">
        <v>2447475</v>
      </c>
      <c r="H35" s="10">
        <v>2447475</v>
      </c>
      <c r="I35" s="10">
        <v>2447475</v>
      </c>
      <c r="J35" s="10">
        <v>2447475</v>
      </c>
      <c r="K35" s="10">
        <v>2447475</v>
      </c>
      <c r="L35" s="10">
        <v>2447475</v>
      </c>
      <c r="M35" s="10">
        <v>2447475</v>
      </c>
      <c r="N35" s="10">
        <v>2447471</v>
      </c>
      <c r="O35" s="10">
        <v>29369696</v>
      </c>
      <c r="P35" s="71"/>
      <c r="Q35" s="72"/>
      <c r="R35" s="3"/>
    </row>
    <row r="36" spans="1:256" ht="15">
      <c r="A36" s="89" t="s">
        <v>55</v>
      </c>
      <c r="B36" s="85" t="s">
        <v>56</v>
      </c>
      <c r="C36" s="16">
        <f>SUM(C32:C35)</f>
        <v>2550000</v>
      </c>
      <c r="D36" s="16">
        <f aca="true" t="shared" si="9" ref="D36:N36">SUM(D32:D35)</f>
        <v>2550000</v>
      </c>
      <c r="E36" s="16">
        <f t="shared" si="9"/>
        <v>2550000</v>
      </c>
      <c r="F36" s="16">
        <f t="shared" si="9"/>
        <v>3195383</v>
      </c>
      <c r="G36" s="16">
        <f t="shared" si="9"/>
        <v>2550000</v>
      </c>
      <c r="H36" s="16">
        <f t="shared" si="9"/>
        <v>2550000</v>
      </c>
      <c r="I36" s="16">
        <f t="shared" si="9"/>
        <v>2550000</v>
      </c>
      <c r="J36" s="16">
        <f t="shared" si="9"/>
        <v>2550000</v>
      </c>
      <c r="K36" s="16">
        <f t="shared" si="9"/>
        <v>2550000</v>
      </c>
      <c r="L36" s="16">
        <f t="shared" si="9"/>
        <v>2550000</v>
      </c>
      <c r="M36" s="16">
        <f t="shared" si="9"/>
        <v>2550000</v>
      </c>
      <c r="N36" s="16">
        <f t="shared" si="9"/>
        <v>2549999</v>
      </c>
      <c r="O36" s="16">
        <f>SUM(O32:O35)</f>
        <v>31245382</v>
      </c>
      <c r="P36" s="71"/>
      <c r="Q36" s="86"/>
      <c r="R36" s="3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15">
      <c r="A37" s="92" t="s">
        <v>57</v>
      </c>
      <c r="B37" s="93"/>
      <c r="C37" s="94">
        <f>SUM(C12+C13+C29+C31+C36)</f>
        <v>5218861</v>
      </c>
      <c r="D37" s="94">
        <f aca="true" t="shared" si="10" ref="D37:N37">SUM(D12+D13+D29+D31+D36)</f>
        <v>5218861</v>
      </c>
      <c r="E37" s="94">
        <f t="shared" si="10"/>
        <v>5493861</v>
      </c>
      <c r="F37" s="94">
        <f t="shared" si="10"/>
        <v>5864244</v>
      </c>
      <c r="G37" s="94">
        <f t="shared" si="10"/>
        <v>5261861</v>
      </c>
      <c r="H37" s="94">
        <f t="shared" si="10"/>
        <v>5751034</v>
      </c>
      <c r="I37" s="94">
        <f t="shared" si="10"/>
        <v>5218861</v>
      </c>
      <c r="J37" s="94">
        <f t="shared" si="10"/>
        <v>5218861</v>
      </c>
      <c r="K37" s="94">
        <f t="shared" si="10"/>
        <v>5493861</v>
      </c>
      <c r="L37" s="94">
        <f t="shared" si="10"/>
        <v>5218861</v>
      </c>
      <c r="M37" s="94">
        <f t="shared" si="10"/>
        <v>5218861</v>
      </c>
      <c r="N37" s="94">
        <f t="shared" si="10"/>
        <v>5493856</v>
      </c>
      <c r="O37" s="132">
        <v>64671883</v>
      </c>
      <c r="P37" s="71"/>
      <c r="Q37" s="95"/>
      <c r="R37" s="3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18" ht="15">
      <c r="A38" s="97" t="s">
        <v>58</v>
      </c>
      <c r="B38" s="75" t="s">
        <v>59</v>
      </c>
      <c r="C38" s="10">
        <v>250000</v>
      </c>
      <c r="D38" s="10">
        <v>250000</v>
      </c>
      <c r="E38" s="10">
        <v>250000</v>
      </c>
      <c r="F38" s="10">
        <v>250000</v>
      </c>
      <c r="G38" s="10">
        <v>250000</v>
      </c>
      <c r="H38" s="10">
        <v>250000</v>
      </c>
      <c r="I38" s="10">
        <v>250000</v>
      </c>
      <c r="J38" s="10">
        <v>250000</v>
      </c>
      <c r="K38" s="10">
        <v>250000</v>
      </c>
      <c r="L38" s="10">
        <v>250000</v>
      </c>
      <c r="M38" s="10">
        <v>250000</v>
      </c>
      <c r="N38" s="10">
        <v>250000</v>
      </c>
      <c r="O38" s="10">
        <v>3000000</v>
      </c>
      <c r="P38" s="71"/>
      <c r="Q38" s="72"/>
      <c r="R38" s="3"/>
    </row>
    <row r="39" spans="1:18" ht="15">
      <c r="A39" s="97" t="s">
        <v>60</v>
      </c>
      <c r="B39" s="75" t="s">
        <v>61</v>
      </c>
      <c r="C39" s="10">
        <v>369549</v>
      </c>
      <c r="D39" s="10">
        <v>369549</v>
      </c>
      <c r="E39" s="10">
        <v>369549</v>
      </c>
      <c r="F39" s="10">
        <v>369549</v>
      </c>
      <c r="G39" s="10">
        <v>369549</v>
      </c>
      <c r="H39" s="10">
        <v>369549</v>
      </c>
      <c r="I39" s="10">
        <v>369549</v>
      </c>
      <c r="J39" s="10">
        <v>369549</v>
      </c>
      <c r="K39" s="10">
        <v>369549</v>
      </c>
      <c r="L39" s="10">
        <v>369549</v>
      </c>
      <c r="M39" s="10">
        <v>369549</v>
      </c>
      <c r="N39" s="10">
        <v>369543</v>
      </c>
      <c r="O39" s="10">
        <v>4434582</v>
      </c>
      <c r="P39" s="71"/>
      <c r="Q39" s="72"/>
      <c r="R39" s="3"/>
    </row>
    <row r="40" spans="1:18" ht="15">
      <c r="A40" s="98" t="s">
        <v>62</v>
      </c>
      <c r="B40" s="75" t="s">
        <v>63</v>
      </c>
      <c r="C40" s="10">
        <v>167278</v>
      </c>
      <c r="D40" s="10">
        <v>167278</v>
      </c>
      <c r="E40" s="10">
        <v>167278</v>
      </c>
      <c r="F40" s="10">
        <v>167278</v>
      </c>
      <c r="G40" s="10">
        <v>167278</v>
      </c>
      <c r="H40" s="10">
        <v>167278</v>
      </c>
      <c r="I40" s="10">
        <v>167278</v>
      </c>
      <c r="J40" s="10">
        <v>167278</v>
      </c>
      <c r="K40" s="10">
        <v>167278</v>
      </c>
      <c r="L40" s="10">
        <v>167278</v>
      </c>
      <c r="M40" s="10">
        <v>167278</v>
      </c>
      <c r="N40" s="10">
        <v>167277</v>
      </c>
      <c r="O40" s="10">
        <v>2007335</v>
      </c>
      <c r="P40" s="71"/>
      <c r="Q40" s="72"/>
      <c r="R40" s="3"/>
    </row>
    <row r="41" spans="1:256" ht="15">
      <c r="A41" s="99" t="s">
        <v>64</v>
      </c>
      <c r="B41" s="85" t="s">
        <v>65</v>
      </c>
      <c r="C41" s="16">
        <f>SUM(C38:C40)</f>
        <v>786827</v>
      </c>
      <c r="D41" s="16">
        <f aca="true" t="shared" si="11" ref="D41:N41">SUM(D38:D40)</f>
        <v>786827</v>
      </c>
      <c r="E41" s="16">
        <f t="shared" si="11"/>
        <v>786827</v>
      </c>
      <c r="F41" s="16">
        <f t="shared" si="11"/>
        <v>786827</v>
      </c>
      <c r="G41" s="16">
        <f t="shared" si="11"/>
        <v>786827</v>
      </c>
      <c r="H41" s="16">
        <f t="shared" si="11"/>
        <v>786827</v>
      </c>
      <c r="I41" s="16">
        <f t="shared" si="11"/>
        <v>786827</v>
      </c>
      <c r="J41" s="16">
        <f t="shared" si="11"/>
        <v>786827</v>
      </c>
      <c r="K41" s="16">
        <f t="shared" si="11"/>
        <v>786827</v>
      </c>
      <c r="L41" s="16">
        <f t="shared" si="11"/>
        <v>786827</v>
      </c>
      <c r="M41" s="16">
        <f t="shared" si="11"/>
        <v>786827</v>
      </c>
      <c r="N41" s="16">
        <f t="shared" si="11"/>
        <v>786820</v>
      </c>
      <c r="O41" s="16">
        <f>SUM(O38:O40)</f>
        <v>9441917</v>
      </c>
      <c r="P41" s="71"/>
      <c r="Q41" s="86"/>
      <c r="R41" s="3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18" ht="15">
      <c r="A42" s="88" t="s">
        <v>66</v>
      </c>
      <c r="B42" s="75" t="s">
        <v>67</v>
      </c>
      <c r="C42" s="10">
        <v>431834</v>
      </c>
      <c r="D42" s="10">
        <v>431834</v>
      </c>
      <c r="E42" s="10">
        <v>431834</v>
      </c>
      <c r="F42" s="10">
        <v>431834</v>
      </c>
      <c r="G42" s="10">
        <v>431834</v>
      </c>
      <c r="H42" s="10">
        <v>431834</v>
      </c>
      <c r="I42" s="10">
        <v>431834</v>
      </c>
      <c r="J42" s="10">
        <v>431834</v>
      </c>
      <c r="K42" s="10">
        <v>431834</v>
      </c>
      <c r="L42" s="10">
        <v>431834</v>
      </c>
      <c r="M42" s="10">
        <v>431834</v>
      </c>
      <c r="N42" s="10">
        <v>431834</v>
      </c>
      <c r="O42" s="10">
        <v>5182012</v>
      </c>
      <c r="P42" s="71"/>
      <c r="Q42" s="72"/>
      <c r="R42" s="3"/>
    </row>
    <row r="43" spans="1:18" ht="15">
      <c r="A43" s="88" t="s">
        <v>70</v>
      </c>
      <c r="B43" s="75" t="s">
        <v>69</v>
      </c>
      <c r="C43" s="10">
        <v>116595</v>
      </c>
      <c r="D43" s="10">
        <v>116595</v>
      </c>
      <c r="E43" s="10">
        <v>116595</v>
      </c>
      <c r="F43" s="10">
        <v>116595</v>
      </c>
      <c r="G43" s="10">
        <v>116595</v>
      </c>
      <c r="H43" s="10">
        <v>116595</v>
      </c>
      <c r="I43" s="10">
        <v>116595</v>
      </c>
      <c r="J43" s="10">
        <v>116595</v>
      </c>
      <c r="K43" s="10">
        <v>116595</v>
      </c>
      <c r="L43" s="10">
        <v>116595</v>
      </c>
      <c r="M43" s="10">
        <v>116595</v>
      </c>
      <c r="N43" s="10">
        <v>116599</v>
      </c>
      <c r="O43" s="10">
        <v>1399144</v>
      </c>
      <c r="P43" s="71"/>
      <c r="Q43" s="72"/>
      <c r="R43" s="3"/>
    </row>
    <row r="44" spans="1:256" ht="15">
      <c r="A44" s="89" t="s">
        <v>71</v>
      </c>
      <c r="B44" s="85" t="s">
        <v>72</v>
      </c>
      <c r="C44" s="16">
        <f>SUM(C42:C43)</f>
        <v>548429</v>
      </c>
      <c r="D44" s="16">
        <f aca="true" t="shared" si="12" ref="D44:N44">SUM(D42:D43)</f>
        <v>548429</v>
      </c>
      <c r="E44" s="16">
        <f t="shared" si="12"/>
        <v>548429</v>
      </c>
      <c r="F44" s="16">
        <f t="shared" si="12"/>
        <v>548429</v>
      </c>
      <c r="G44" s="16">
        <f t="shared" si="12"/>
        <v>548429</v>
      </c>
      <c r="H44" s="16">
        <f t="shared" si="12"/>
        <v>548429</v>
      </c>
      <c r="I44" s="16">
        <f t="shared" si="12"/>
        <v>548429</v>
      </c>
      <c r="J44" s="16">
        <f t="shared" si="12"/>
        <v>548429</v>
      </c>
      <c r="K44" s="16">
        <f t="shared" si="12"/>
        <v>548429</v>
      </c>
      <c r="L44" s="16">
        <f t="shared" si="12"/>
        <v>548429</v>
      </c>
      <c r="M44" s="16">
        <f t="shared" si="12"/>
        <v>548429</v>
      </c>
      <c r="N44" s="16">
        <f t="shared" si="12"/>
        <v>548433</v>
      </c>
      <c r="O44" s="16">
        <f>SUM(O42:O43)</f>
        <v>6581156</v>
      </c>
      <c r="P44" s="71"/>
      <c r="Q44" s="86"/>
      <c r="R44" s="3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5">
      <c r="A45" s="89" t="s">
        <v>157</v>
      </c>
      <c r="B45" s="85" t="s">
        <v>125</v>
      </c>
      <c r="C45" s="16">
        <v>66667</v>
      </c>
      <c r="D45" s="16">
        <v>66667</v>
      </c>
      <c r="E45" s="16">
        <v>66667</v>
      </c>
      <c r="F45" s="16">
        <v>66667</v>
      </c>
      <c r="G45" s="16">
        <v>66667</v>
      </c>
      <c r="H45" s="16">
        <v>66667</v>
      </c>
      <c r="I45" s="16">
        <v>66667</v>
      </c>
      <c r="J45" s="16">
        <v>66667</v>
      </c>
      <c r="K45" s="16">
        <v>66667</v>
      </c>
      <c r="L45" s="16">
        <v>66667</v>
      </c>
      <c r="M45" s="16">
        <v>66667</v>
      </c>
      <c r="N45" s="16">
        <v>66663</v>
      </c>
      <c r="O45" s="10">
        <v>800000</v>
      </c>
      <c r="P45" s="71"/>
      <c r="Q45" s="86"/>
      <c r="R45" s="3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5">
      <c r="A46" s="92" t="s">
        <v>75</v>
      </c>
      <c r="B46" s="93"/>
      <c r="C46" s="94">
        <f>SUM(C41+C44+C45)</f>
        <v>1401923</v>
      </c>
      <c r="D46" s="94">
        <f aca="true" t="shared" si="13" ref="D46:N46">SUM(D41+D44+D45)</f>
        <v>1401923</v>
      </c>
      <c r="E46" s="94">
        <f t="shared" si="13"/>
        <v>1401923</v>
      </c>
      <c r="F46" s="94">
        <f t="shared" si="13"/>
        <v>1401923</v>
      </c>
      <c r="G46" s="94">
        <f t="shared" si="13"/>
        <v>1401923</v>
      </c>
      <c r="H46" s="94">
        <f t="shared" si="13"/>
        <v>1401923</v>
      </c>
      <c r="I46" s="94">
        <f t="shared" si="13"/>
        <v>1401923</v>
      </c>
      <c r="J46" s="94">
        <f t="shared" si="13"/>
        <v>1401923</v>
      </c>
      <c r="K46" s="94">
        <f t="shared" si="13"/>
        <v>1401923</v>
      </c>
      <c r="L46" s="94">
        <f t="shared" si="13"/>
        <v>1401923</v>
      </c>
      <c r="M46" s="94">
        <f t="shared" si="13"/>
        <v>1401923</v>
      </c>
      <c r="N46" s="94">
        <f t="shared" si="13"/>
        <v>1401916</v>
      </c>
      <c r="O46" s="133">
        <v>16823073</v>
      </c>
      <c r="P46" s="71"/>
      <c r="Q46" s="95"/>
      <c r="R46" s="3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ht="15">
      <c r="A47" s="100" t="s">
        <v>76</v>
      </c>
      <c r="B47" s="29" t="s">
        <v>77</v>
      </c>
      <c r="C47" s="36">
        <f>SUM(C37+C46)</f>
        <v>6620784</v>
      </c>
      <c r="D47" s="36">
        <f aca="true" t="shared" si="14" ref="D47:N47">SUM(D37+D46)</f>
        <v>6620784</v>
      </c>
      <c r="E47" s="36">
        <f t="shared" si="14"/>
        <v>6895784</v>
      </c>
      <c r="F47" s="36">
        <f t="shared" si="14"/>
        <v>7266167</v>
      </c>
      <c r="G47" s="36">
        <f t="shared" si="14"/>
        <v>6663784</v>
      </c>
      <c r="H47" s="36">
        <f t="shared" si="14"/>
        <v>7152957</v>
      </c>
      <c r="I47" s="36">
        <f t="shared" si="14"/>
        <v>6620784</v>
      </c>
      <c r="J47" s="36">
        <f t="shared" si="14"/>
        <v>6620784</v>
      </c>
      <c r="K47" s="36">
        <f t="shared" si="14"/>
        <v>6895784</v>
      </c>
      <c r="L47" s="36">
        <f t="shared" si="14"/>
        <v>6620784</v>
      </c>
      <c r="M47" s="36">
        <f t="shared" si="14"/>
        <v>6620784</v>
      </c>
      <c r="N47" s="36">
        <f t="shared" si="14"/>
        <v>6895772</v>
      </c>
      <c r="O47" s="16">
        <f>(O12+O13+O29+O31+O36+O41+O44+O45)</f>
        <v>81494956</v>
      </c>
      <c r="P47" s="71"/>
      <c r="Q47" s="72"/>
      <c r="R47" s="3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  <c r="IV47" s="101"/>
    </row>
    <row r="48" spans="1:256" ht="15">
      <c r="A48" s="102" t="s">
        <v>80</v>
      </c>
      <c r="B48" s="103" t="s">
        <v>79</v>
      </c>
      <c r="C48" s="104">
        <v>1038606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">
        <v>1038606</v>
      </c>
      <c r="P48" s="71"/>
      <c r="Q48" s="72"/>
      <c r="R48" s="3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5">
      <c r="A49" s="105" t="s">
        <v>82</v>
      </c>
      <c r="B49" s="106" t="s">
        <v>81</v>
      </c>
      <c r="C49" s="36">
        <v>1038606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6">
        <f>SUM(C49:N49)</f>
        <v>1038606</v>
      </c>
      <c r="P49" s="71"/>
      <c r="Q49" s="86"/>
      <c r="R49" s="3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  <c r="IV49" s="101"/>
    </row>
    <row r="50" spans="1:256" ht="15">
      <c r="A50" s="37" t="s">
        <v>83</v>
      </c>
      <c r="B50" s="37"/>
      <c r="C50" s="36">
        <f>(C47+C49)</f>
        <v>7659390</v>
      </c>
      <c r="D50" s="36">
        <f aca="true" t="shared" si="15" ref="D50:N50">(D47+D49)</f>
        <v>6620784</v>
      </c>
      <c r="E50" s="36">
        <f t="shared" si="15"/>
        <v>6895784</v>
      </c>
      <c r="F50" s="36">
        <f t="shared" si="15"/>
        <v>7266167</v>
      </c>
      <c r="G50" s="36">
        <f t="shared" si="15"/>
        <v>6663784</v>
      </c>
      <c r="H50" s="36">
        <f t="shared" si="15"/>
        <v>7152957</v>
      </c>
      <c r="I50" s="36">
        <f t="shared" si="15"/>
        <v>6620784</v>
      </c>
      <c r="J50" s="36">
        <f t="shared" si="15"/>
        <v>6620784</v>
      </c>
      <c r="K50" s="36">
        <f t="shared" si="15"/>
        <v>6895784</v>
      </c>
      <c r="L50" s="36">
        <f t="shared" si="15"/>
        <v>6620784</v>
      </c>
      <c r="M50" s="36">
        <f t="shared" si="15"/>
        <v>6620784</v>
      </c>
      <c r="N50" s="36">
        <f t="shared" si="15"/>
        <v>6895772</v>
      </c>
      <c r="O50" s="16">
        <f>(O47+O49)</f>
        <v>82533562</v>
      </c>
      <c r="P50" s="71"/>
      <c r="Q50" s="86"/>
      <c r="R50" s="3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  <c r="IV50" s="101"/>
    </row>
    <row r="51" spans="1:256" ht="15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9"/>
      <c r="P51" s="71"/>
      <c r="Q51" s="86"/>
      <c r="R51" s="3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  <c r="IV51" s="101"/>
    </row>
    <row r="52" spans="1:256" ht="15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9"/>
      <c r="P52" s="71"/>
      <c r="Q52" s="86"/>
      <c r="R52" s="3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  <c r="IV52" s="101"/>
    </row>
    <row r="53" spans="1:256" ht="15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71"/>
      <c r="Q53" s="86"/>
      <c r="R53" s="3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  <c r="IV53" s="101"/>
    </row>
    <row r="54" spans="1:256" ht="15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9"/>
      <c r="P54" s="71"/>
      <c r="Q54" s="86"/>
      <c r="R54" s="3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  <c r="IV54" s="101"/>
    </row>
    <row r="55" spans="1:256" ht="15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71"/>
      <c r="Q55" s="86"/>
      <c r="R55" s="3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</row>
    <row r="56" spans="1:18" ht="28.5">
      <c r="A56" s="67" t="s">
        <v>0</v>
      </c>
      <c r="B56" s="68" t="s">
        <v>158</v>
      </c>
      <c r="C56" s="69" t="s">
        <v>138</v>
      </c>
      <c r="D56" s="69" t="s">
        <v>139</v>
      </c>
      <c r="E56" s="69" t="s">
        <v>140</v>
      </c>
      <c r="F56" s="69" t="s">
        <v>141</v>
      </c>
      <c r="G56" s="69" t="s">
        <v>142</v>
      </c>
      <c r="H56" s="69" t="s">
        <v>143</v>
      </c>
      <c r="I56" s="69" t="s">
        <v>144</v>
      </c>
      <c r="J56" s="69" t="s">
        <v>145</v>
      </c>
      <c r="K56" s="69" t="s">
        <v>146</v>
      </c>
      <c r="L56" s="69" t="s">
        <v>147</v>
      </c>
      <c r="M56" s="69" t="s">
        <v>148</v>
      </c>
      <c r="N56" s="69" t="s">
        <v>149</v>
      </c>
      <c r="O56" s="70" t="s">
        <v>150</v>
      </c>
      <c r="P56" s="71"/>
      <c r="Q56" s="72"/>
      <c r="R56" s="3"/>
    </row>
    <row r="57" spans="1:18" ht="15">
      <c r="A57" s="74" t="s">
        <v>86</v>
      </c>
      <c r="B57" s="98" t="s">
        <v>87</v>
      </c>
      <c r="C57" s="10">
        <v>1334150</v>
      </c>
      <c r="D57" s="10">
        <v>1334150</v>
      </c>
      <c r="E57" s="10">
        <v>1334150</v>
      </c>
      <c r="F57" s="10">
        <v>1334150</v>
      </c>
      <c r="G57" s="10">
        <v>1334150</v>
      </c>
      <c r="H57" s="10">
        <v>1334150</v>
      </c>
      <c r="I57" s="10">
        <v>1334150</v>
      </c>
      <c r="J57" s="10">
        <v>1334150</v>
      </c>
      <c r="K57" s="10">
        <v>1334150</v>
      </c>
      <c r="L57" s="10">
        <v>1334150</v>
      </c>
      <c r="M57" s="10">
        <v>1334150</v>
      </c>
      <c r="N57" s="10">
        <v>1334159</v>
      </c>
      <c r="O57" s="10">
        <v>16009809</v>
      </c>
      <c r="P57" s="71"/>
      <c r="Q57" s="71"/>
      <c r="R57" s="3"/>
    </row>
    <row r="58" spans="1:18" ht="30">
      <c r="A58" s="82" t="s">
        <v>159</v>
      </c>
      <c r="B58" s="98" t="s">
        <v>88</v>
      </c>
      <c r="C58" s="10">
        <v>707975</v>
      </c>
      <c r="D58" s="10">
        <v>707975</v>
      </c>
      <c r="E58" s="10">
        <v>707975</v>
      </c>
      <c r="F58" s="10">
        <v>707975</v>
      </c>
      <c r="G58" s="10">
        <v>707975</v>
      </c>
      <c r="H58" s="10">
        <v>707975</v>
      </c>
      <c r="I58" s="10">
        <v>707975</v>
      </c>
      <c r="J58" s="10">
        <v>707975</v>
      </c>
      <c r="K58" s="10">
        <v>707975</v>
      </c>
      <c r="L58" s="10">
        <v>707975</v>
      </c>
      <c r="M58" s="10">
        <v>707975</v>
      </c>
      <c r="N58" s="10">
        <v>707970</v>
      </c>
      <c r="O58" s="10">
        <v>8495705</v>
      </c>
      <c r="P58" s="71"/>
      <c r="Q58" s="71"/>
      <c r="R58" s="3"/>
    </row>
    <row r="59" spans="1:18" ht="15">
      <c r="A59" s="82" t="s">
        <v>123</v>
      </c>
      <c r="B59" s="98" t="s">
        <v>89</v>
      </c>
      <c r="C59" s="10">
        <v>189167</v>
      </c>
      <c r="D59" s="10">
        <v>189167</v>
      </c>
      <c r="E59" s="10">
        <v>189167</v>
      </c>
      <c r="F59" s="10">
        <v>189167</v>
      </c>
      <c r="G59" s="10">
        <v>189167</v>
      </c>
      <c r="H59" s="10">
        <v>189167</v>
      </c>
      <c r="I59" s="10">
        <v>189167</v>
      </c>
      <c r="J59" s="10">
        <v>189167</v>
      </c>
      <c r="K59" s="10">
        <v>189167</v>
      </c>
      <c r="L59" s="10">
        <v>189167</v>
      </c>
      <c r="M59" s="10">
        <v>189167</v>
      </c>
      <c r="N59" s="10">
        <v>189163</v>
      </c>
      <c r="O59" s="10">
        <v>2270000</v>
      </c>
      <c r="P59" s="71"/>
      <c r="Q59" s="71"/>
      <c r="R59" s="3"/>
    </row>
    <row r="60" spans="1:18" ht="15">
      <c r="A60" s="52" t="s">
        <v>172</v>
      </c>
      <c r="B60" s="98" t="s">
        <v>168</v>
      </c>
      <c r="C60" s="10">
        <v>297184</v>
      </c>
      <c r="D60" s="10">
        <v>297184</v>
      </c>
      <c r="E60" s="10">
        <v>297184</v>
      </c>
      <c r="F60" s="10">
        <v>297184</v>
      </c>
      <c r="G60" s="10">
        <v>297184</v>
      </c>
      <c r="H60" s="10">
        <v>297184</v>
      </c>
      <c r="I60" s="10">
        <v>297184</v>
      </c>
      <c r="J60" s="10">
        <v>297184</v>
      </c>
      <c r="K60" s="10">
        <v>297184</v>
      </c>
      <c r="L60" s="10">
        <v>297184</v>
      </c>
      <c r="M60" s="10">
        <v>297184</v>
      </c>
      <c r="N60" s="10">
        <v>297189</v>
      </c>
      <c r="O60" s="10">
        <v>3566213</v>
      </c>
      <c r="P60" s="71"/>
      <c r="Q60" s="71"/>
      <c r="R60" s="3"/>
    </row>
    <row r="61" spans="1:18" ht="15">
      <c r="A61" s="52" t="s">
        <v>166</v>
      </c>
      <c r="B61" s="98" t="s">
        <v>165</v>
      </c>
      <c r="C61" s="10"/>
      <c r="D61" s="10"/>
      <c r="E61" s="10"/>
      <c r="F61" s="10"/>
      <c r="G61" s="10"/>
      <c r="H61" s="10">
        <v>135140</v>
      </c>
      <c r="I61" s="10"/>
      <c r="J61" s="10"/>
      <c r="K61" s="10"/>
      <c r="L61" s="10"/>
      <c r="M61" s="10"/>
      <c r="N61" s="10"/>
      <c r="O61" s="10">
        <v>135140</v>
      </c>
      <c r="P61" s="71"/>
      <c r="Q61" s="71"/>
      <c r="R61" s="3"/>
    </row>
    <row r="62" spans="1:256" ht="15">
      <c r="A62" s="87" t="s">
        <v>160</v>
      </c>
      <c r="B62" s="99" t="s">
        <v>161</v>
      </c>
      <c r="C62" s="16">
        <f>SUM(C57:C61)</f>
        <v>2528476</v>
      </c>
      <c r="D62" s="16">
        <f aca="true" t="shared" si="16" ref="D62:N62">SUM(D57:D61)</f>
        <v>2528476</v>
      </c>
      <c r="E62" s="16">
        <f t="shared" si="16"/>
        <v>2528476</v>
      </c>
      <c r="F62" s="16">
        <f t="shared" si="16"/>
        <v>2528476</v>
      </c>
      <c r="G62" s="16">
        <f t="shared" si="16"/>
        <v>2528476</v>
      </c>
      <c r="H62" s="16">
        <f t="shared" si="16"/>
        <v>2663616</v>
      </c>
      <c r="I62" s="16">
        <f t="shared" si="16"/>
        <v>2528476</v>
      </c>
      <c r="J62" s="16">
        <f t="shared" si="16"/>
        <v>2528476</v>
      </c>
      <c r="K62" s="16">
        <f t="shared" si="16"/>
        <v>2528476</v>
      </c>
      <c r="L62" s="16">
        <f t="shared" si="16"/>
        <v>2528476</v>
      </c>
      <c r="M62" s="16">
        <f t="shared" si="16"/>
        <v>2528476</v>
      </c>
      <c r="N62" s="16">
        <f t="shared" si="16"/>
        <v>2528481</v>
      </c>
      <c r="O62" s="16">
        <f>SUM(O57:O61)</f>
        <v>30476867</v>
      </c>
      <c r="P62" s="71"/>
      <c r="Q62" s="71"/>
      <c r="R62" s="3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ht="15">
      <c r="A63" s="87" t="s">
        <v>214</v>
      </c>
      <c r="B63" s="99" t="s">
        <v>227</v>
      </c>
      <c r="C63" s="16"/>
      <c r="D63" s="10">
        <v>4894917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>
        <f>SUM(C63:N63)</f>
        <v>4894917</v>
      </c>
      <c r="P63" s="71"/>
      <c r="Q63" s="71"/>
      <c r="R63" s="3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18" ht="15">
      <c r="A64" s="82" t="s">
        <v>92</v>
      </c>
      <c r="B64" s="98" t="s">
        <v>93</v>
      </c>
      <c r="C64" s="10">
        <v>86667</v>
      </c>
      <c r="D64" s="10">
        <v>86667</v>
      </c>
      <c r="E64" s="10">
        <v>86667</v>
      </c>
      <c r="F64" s="10">
        <v>86667</v>
      </c>
      <c r="G64" s="10">
        <v>86667</v>
      </c>
      <c r="H64" s="10">
        <v>86667</v>
      </c>
      <c r="I64" s="10">
        <v>86667</v>
      </c>
      <c r="J64" s="10">
        <v>86667</v>
      </c>
      <c r="K64" s="10">
        <v>86667</v>
      </c>
      <c r="L64" s="10">
        <v>86667</v>
      </c>
      <c r="M64" s="10">
        <v>86667</v>
      </c>
      <c r="N64" s="10">
        <v>86663</v>
      </c>
      <c r="O64" s="10">
        <v>1040000</v>
      </c>
      <c r="P64" s="71"/>
      <c r="Q64" s="71"/>
      <c r="R64" s="3"/>
    </row>
    <row r="65" spans="1:18" ht="15">
      <c r="A65" s="82" t="s">
        <v>164</v>
      </c>
      <c r="B65" s="98" t="s">
        <v>95</v>
      </c>
      <c r="C65" s="10">
        <v>250000</v>
      </c>
      <c r="D65" s="10">
        <v>250000</v>
      </c>
      <c r="E65" s="10">
        <v>250000</v>
      </c>
      <c r="F65" s="10">
        <v>250000</v>
      </c>
      <c r="G65" s="10">
        <v>250000</v>
      </c>
      <c r="H65" s="10">
        <v>250000</v>
      </c>
      <c r="I65" s="10">
        <v>250000</v>
      </c>
      <c r="J65" s="10">
        <v>250000</v>
      </c>
      <c r="K65" s="10">
        <v>250000</v>
      </c>
      <c r="L65" s="10">
        <v>250000</v>
      </c>
      <c r="M65" s="10">
        <v>250000</v>
      </c>
      <c r="N65" s="10">
        <v>250000</v>
      </c>
      <c r="O65" s="10">
        <v>3000000</v>
      </c>
      <c r="P65" s="71"/>
      <c r="Q65" s="71"/>
      <c r="R65" s="3"/>
    </row>
    <row r="66" spans="1:18" ht="15">
      <c r="A66" s="82" t="s">
        <v>96</v>
      </c>
      <c r="B66" s="98" t="s">
        <v>97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>
        <f>SUM(C66:N66)</f>
        <v>0</v>
      </c>
      <c r="P66" s="71"/>
      <c r="Q66" s="71"/>
      <c r="R66" s="3"/>
    </row>
    <row r="67" spans="1:256" ht="15">
      <c r="A67" s="87" t="s">
        <v>98</v>
      </c>
      <c r="B67" s="99" t="s">
        <v>99</v>
      </c>
      <c r="C67" s="45">
        <f>SUM(C64:C66)</f>
        <v>336667</v>
      </c>
      <c r="D67" s="45">
        <f aca="true" t="shared" si="17" ref="D67:N67">SUM(D64:D66)</f>
        <v>336667</v>
      </c>
      <c r="E67" s="45">
        <f t="shared" si="17"/>
        <v>336667</v>
      </c>
      <c r="F67" s="45">
        <f t="shared" si="17"/>
        <v>336667</v>
      </c>
      <c r="G67" s="45">
        <f t="shared" si="17"/>
        <v>336667</v>
      </c>
      <c r="H67" s="45">
        <f t="shared" si="17"/>
        <v>336667</v>
      </c>
      <c r="I67" s="45">
        <f t="shared" si="17"/>
        <v>336667</v>
      </c>
      <c r="J67" s="45">
        <f t="shared" si="17"/>
        <v>336667</v>
      </c>
      <c r="K67" s="45">
        <f t="shared" si="17"/>
        <v>336667</v>
      </c>
      <c r="L67" s="45">
        <f t="shared" si="17"/>
        <v>336667</v>
      </c>
      <c r="M67" s="45">
        <f t="shared" si="17"/>
        <v>336667</v>
      </c>
      <c r="N67" s="45">
        <f t="shared" si="17"/>
        <v>336663</v>
      </c>
      <c r="O67" s="16">
        <f>SUM(O64:O66)</f>
        <v>4040000</v>
      </c>
      <c r="P67" s="71"/>
      <c r="Q67" s="71"/>
      <c r="R67" s="3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18" ht="15">
      <c r="A68" s="88" t="s">
        <v>100</v>
      </c>
      <c r="B68" s="98" t="s">
        <v>101</v>
      </c>
      <c r="C68" s="10">
        <v>482848</v>
      </c>
      <c r="D68" s="10">
        <v>482848</v>
      </c>
      <c r="E68" s="10">
        <v>482848</v>
      </c>
      <c r="F68" s="10">
        <v>482848</v>
      </c>
      <c r="G68" s="10">
        <v>482848</v>
      </c>
      <c r="H68" s="10">
        <v>482848</v>
      </c>
      <c r="I68" s="10">
        <v>482848</v>
      </c>
      <c r="J68" s="10">
        <v>482848</v>
      </c>
      <c r="K68" s="10">
        <v>482848</v>
      </c>
      <c r="L68" s="10">
        <v>482848</v>
      </c>
      <c r="M68" s="10">
        <v>482848</v>
      </c>
      <c r="N68" s="10">
        <v>482852</v>
      </c>
      <c r="O68" s="10">
        <v>5794180</v>
      </c>
      <c r="P68" s="71"/>
      <c r="Q68" s="71"/>
      <c r="R68" s="3"/>
    </row>
    <row r="69" spans="1:18" ht="15">
      <c r="A69" s="88" t="s">
        <v>126</v>
      </c>
      <c r="B69" s="98" t="s">
        <v>131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>
        <v>0</v>
      </c>
      <c r="P69" s="71"/>
      <c r="Q69" s="71"/>
      <c r="R69" s="3"/>
    </row>
    <row r="70" spans="1:18" ht="15">
      <c r="A70" s="88" t="s">
        <v>102</v>
      </c>
      <c r="B70" s="98" t="s">
        <v>103</v>
      </c>
      <c r="C70" s="10">
        <v>63230</v>
      </c>
      <c r="D70" s="10">
        <v>63230</v>
      </c>
      <c r="E70" s="10">
        <v>63230</v>
      </c>
      <c r="F70" s="10">
        <v>63230</v>
      </c>
      <c r="G70" s="10">
        <v>63230</v>
      </c>
      <c r="H70" s="10">
        <v>63230</v>
      </c>
      <c r="I70" s="10">
        <v>63230</v>
      </c>
      <c r="J70" s="10">
        <v>63230</v>
      </c>
      <c r="K70" s="10">
        <v>63230</v>
      </c>
      <c r="L70" s="10">
        <v>63230</v>
      </c>
      <c r="M70" s="10">
        <v>63230</v>
      </c>
      <c r="N70" s="10">
        <v>63234</v>
      </c>
      <c r="O70" s="10">
        <v>758764</v>
      </c>
      <c r="P70" s="71"/>
      <c r="Q70" s="71"/>
      <c r="R70" s="3"/>
    </row>
    <row r="71" spans="1:18" ht="15">
      <c r="A71" s="88" t="s">
        <v>104</v>
      </c>
      <c r="B71" s="98" t="s">
        <v>105</v>
      </c>
      <c r="C71" s="10">
        <v>147441</v>
      </c>
      <c r="D71" s="10">
        <v>147441</v>
      </c>
      <c r="E71" s="10">
        <v>147441</v>
      </c>
      <c r="F71" s="10">
        <v>147441</v>
      </c>
      <c r="G71" s="10">
        <v>147441</v>
      </c>
      <c r="H71" s="10">
        <v>147441</v>
      </c>
      <c r="I71" s="10">
        <v>147441</v>
      </c>
      <c r="J71" s="10">
        <v>147441</v>
      </c>
      <c r="K71" s="10">
        <v>147441</v>
      </c>
      <c r="L71" s="10">
        <v>147441</v>
      </c>
      <c r="M71" s="10">
        <v>147441</v>
      </c>
      <c r="N71" s="10">
        <v>147443</v>
      </c>
      <c r="O71" s="10">
        <v>1769294</v>
      </c>
      <c r="P71" s="71"/>
      <c r="Q71" s="71"/>
      <c r="R71" s="3"/>
    </row>
    <row r="72" spans="1:18" ht="15">
      <c r="A72" s="88" t="s">
        <v>173</v>
      </c>
      <c r="B72" s="98" t="s">
        <v>106</v>
      </c>
      <c r="C72" s="10"/>
      <c r="D72" s="10"/>
      <c r="E72" s="10"/>
      <c r="F72" s="10"/>
      <c r="G72" s="10"/>
      <c r="H72" s="10">
        <v>216000</v>
      </c>
      <c r="I72" s="10"/>
      <c r="J72" s="10"/>
      <c r="K72" s="10"/>
      <c r="L72" s="10"/>
      <c r="M72" s="10"/>
      <c r="N72" s="10"/>
      <c r="O72" s="10">
        <v>216000</v>
      </c>
      <c r="P72" s="71"/>
      <c r="Q72" s="71"/>
      <c r="R72" s="3"/>
    </row>
    <row r="73" spans="1:256" ht="15">
      <c r="A73" s="89" t="s">
        <v>107</v>
      </c>
      <c r="B73" s="99" t="s">
        <v>108</v>
      </c>
      <c r="C73" s="16">
        <f>SUM(C68:C71)</f>
        <v>693519</v>
      </c>
      <c r="D73" s="16">
        <f aca="true" t="shared" si="18" ref="D73:N73">SUM(D68:D71)</f>
        <v>693519</v>
      </c>
      <c r="E73" s="16">
        <f>SUM(E68:E72)</f>
        <v>693519</v>
      </c>
      <c r="F73" s="16">
        <f t="shared" si="18"/>
        <v>693519</v>
      </c>
      <c r="G73" s="16">
        <f t="shared" si="18"/>
        <v>693519</v>
      </c>
      <c r="H73" s="16">
        <f>SUM(H68:H72)</f>
        <v>909519</v>
      </c>
      <c r="I73" s="16">
        <f t="shared" si="18"/>
        <v>693519</v>
      </c>
      <c r="J73" s="16">
        <f t="shared" si="18"/>
        <v>693519</v>
      </c>
      <c r="K73" s="16">
        <f t="shared" si="18"/>
        <v>693519</v>
      </c>
      <c r="L73" s="16">
        <f t="shared" si="18"/>
        <v>693519</v>
      </c>
      <c r="M73" s="16">
        <f t="shared" si="18"/>
        <v>693519</v>
      </c>
      <c r="N73" s="16">
        <f t="shared" si="18"/>
        <v>693529</v>
      </c>
      <c r="O73" s="16">
        <f>SUM(O68:O72)</f>
        <v>8538238</v>
      </c>
      <c r="P73" s="71"/>
      <c r="Q73" s="71"/>
      <c r="R73" s="3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ht="15">
      <c r="A74" s="110" t="s">
        <v>109</v>
      </c>
      <c r="B74" s="100" t="s">
        <v>110</v>
      </c>
      <c r="C74" s="36">
        <f>SUM(C73,C67,C62)</f>
        <v>3558662</v>
      </c>
      <c r="D74" s="36">
        <f>(D62+D63+D67+D73)</f>
        <v>8453579</v>
      </c>
      <c r="E74" s="36">
        <f aca="true" t="shared" si="19" ref="E74:N74">SUM(E73,E67,E62)</f>
        <v>3558662</v>
      </c>
      <c r="F74" s="36">
        <f t="shared" si="19"/>
        <v>3558662</v>
      </c>
      <c r="G74" s="36">
        <f t="shared" si="19"/>
        <v>3558662</v>
      </c>
      <c r="H74" s="36">
        <f t="shared" si="19"/>
        <v>3909802</v>
      </c>
      <c r="I74" s="36">
        <f t="shared" si="19"/>
        <v>3558662</v>
      </c>
      <c r="J74" s="36">
        <f t="shared" si="19"/>
        <v>3558662</v>
      </c>
      <c r="K74" s="36">
        <f t="shared" si="19"/>
        <v>3558662</v>
      </c>
      <c r="L74" s="36">
        <f t="shared" si="19"/>
        <v>3558662</v>
      </c>
      <c r="M74" s="36">
        <f t="shared" si="19"/>
        <v>3558662</v>
      </c>
      <c r="N74" s="36">
        <f t="shared" si="19"/>
        <v>3558673</v>
      </c>
      <c r="O74" s="16">
        <f>(O62+O63+O67+O73)</f>
        <v>47950022</v>
      </c>
      <c r="P74" s="71"/>
      <c r="Q74" s="71"/>
      <c r="R74" s="3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</row>
    <row r="75" spans="1:256" ht="15">
      <c r="A75" s="111" t="s">
        <v>162</v>
      </c>
      <c r="B75" s="103" t="s">
        <v>114</v>
      </c>
      <c r="C75" s="104">
        <v>34583540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6">
        <f>SUM(C75:N75)</f>
        <v>34583540</v>
      </c>
      <c r="P75" s="71"/>
      <c r="Q75" s="71"/>
      <c r="R75" s="3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  <c r="IT75" s="66"/>
      <c r="IU75" s="66"/>
      <c r="IV75" s="66"/>
    </row>
    <row r="76" spans="1:256" ht="15">
      <c r="A76" s="110" t="s">
        <v>163</v>
      </c>
      <c r="B76" s="106" t="s">
        <v>118</v>
      </c>
      <c r="C76" s="36">
        <f>SUM(C75)</f>
        <v>34583540</v>
      </c>
      <c r="D76" s="36">
        <f aca="true" t="shared" si="20" ref="D76:N76">SUM(D75)</f>
        <v>0</v>
      </c>
      <c r="E76" s="36">
        <f t="shared" si="20"/>
        <v>0</v>
      </c>
      <c r="F76" s="36">
        <f t="shared" si="20"/>
        <v>0</v>
      </c>
      <c r="G76" s="36">
        <f t="shared" si="20"/>
        <v>0</v>
      </c>
      <c r="H76" s="36">
        <f t="shared" si="20"/>
        <v>0</v>
      </c>
      <c r="I76" s="36">
        <f t="shared" si="20"/>
        <v>0</v>
      </c>
      <c r="J76" s="36">
        <f t="shared" si="20"/>
        <v>0</v>
      </c>
      <c r="K76" s="36">
        <f t="shared" si="20"/>
        <v>0</v>
      </c>
      <c r="L76" s="36">
        <f t="shared" si="20"/>
        <v>0</v>
      </c>
      <c r="M76" s="36">
        <f t="shared" si="20"/>
        <v>0</v>
      </c>
      <c r="N76" s="36">
        <f t="shared" si="20"/>
        <v>0</v>
      </c>
      <c r="O76" s="16">
        <f>SUM(C76:N76)</f>
        <v>34583540</v>
      </c>
      <c r="P76" s="71"/>
      <c r="Q76" s="71"/>
      <c r="R76" s="3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</row>
    <row r="77" spans="1:256" ht="15">
      <c r="A77" s="37" t="s">
        <v>119</v>
      </c>
      <c r="B77" s="37"/>
      <c r="C77" s="36">
        <f>SUM(C74+C76)</f>
        <v>38142202</v>
      </c>
      <c r="D77" s="36">
        <f aca="true" t="shared" si="21" ref="D77:N77">SUM(D74+D76)</f>
        <v>8453579</v>
      </c>
      <c r="E77" s="36">
        <f t="shared" si="21"/>
        <v>3558662</v>
      </c>
      <c r="F77" s="36">
        <f t="shared" si="21"/>
        <v>3558662</v>
      </c>
      <c r="G77" s="36">
        <f t="shared" si="21"/>
        <v>3558662</v>
      </c>
      <c r="H77" s="36">
        <f t="shared" si="21"/>
        <v>3909802</v>
      </c>
      <c r="I77" s="36">
        <f t="shared" si="21"/>
        <v>3558662</v>
      </c>
      <c r="J77" s="36">
        <f t="shared" si="21"/>
        <v>3558662</v>
      </c>
      <c r="K77" s="36">
        <f t="shared" si="21"/>
        <v>3558662</v>
      </c>
      <c r="L77" s="36">
        <f t="shared" si="21"/>
        <v>3558662</v>
      </c>
      <c r="M77" s="36">
        <f t="shared" si="21"/>
        <v>3558662</v>
      </c>
      <c r="N77" s="36">
        <f t="shared" si="21"/>
        <v>3558673</v>
      </c>
      <c r="O77" s="16">
        <f>(O74+O76)</f>
        <v>82533562</v>
      </c>
      <c r="P77" s="71"/>
      <c r="Q77" s="71"/>
      <c r="R77" s="3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</row>
    <row r="78" spans="2:17" ht="1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1"/>
      <c r="Q78" s="72"/>
    </row>
    <row r="79" spans="1:17" ht="15">
      <c r="A79" s="161">
        <v>2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71"/>
      <c r="Q79" s="72"/>
    </row>
    <row r="80" spans="2:17" ht="15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1"/>
      <c r="Q80" s="72"/>
    </row>
    <row r="81" spans="2:17" ht="15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1"/>
      <c r="Q81" s="72"/>
    </row>
    <row r="82" spans="2:17" ht="15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1"/>
      <c r="Q82" s="72"/>
    </row>
    <row r="83" spans="2:17" ht="15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1"/>
      <c r="Q83" s="72"/>
    </row>
    <row r="84" spans="2:17" ht="15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1"/>
      <c r="Q84" s="72"/>
    </row>
    <row r="85" spans="2:17" ht="15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1"/>
      <c r="Q85" s="72"/>
    </row>
    <row r="86" spans="2:17" ht="15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1"/>
      <c r="Q86" s="72"/>
    </row>
    <row r="87" spans="2:17" ht="15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1"/>
      <c r="Q87" s="72"/>
    </row>
    <row r="88" spans="2:17" ht="15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1"/>
      <c r="Q88" s="72"/>
    </row>
    <row r="89" spans="2:17" ht="15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1"/>
      <c r="Q89" s="72"/>
    </row>
    <row r="90" spans="2:17" ht="15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1"/>
      <c r="Q90" s="72"/>
    </row>
  </sheetData>
  <sheetProtection/>
  <mergeCells count="4">
    <mergeCell ref="A1:O1"/>
    <mergeCell ref="A2:O2"/>
    <mergeCell ref="A3:O3"/>
    <mergeCell ref="A79:O7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2022-09-14T08:01:56Z</cp:lastPrinted>
  <dcterms:created xsi:type="dcterms:W3CDTF">2020-02-10T09:18:04Z</dcterms:created>
  <dcterms:modified xsi:type="dcterms:W3CDTF">2022-10-04T08:39:27Z</dcterms:modified>
  <cp:category/>
  <cp:version/>
  <cp:contentType/>
  <cp:contentStatus/>
</cp:coreProperties>
</file>